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hana.novotna\Dokumenty\PRACOVNÍ\STAVBY\Výkladce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Naklady'!$A$1:$X$16</definedName>
    <definedName name="_xlnm.Print_Area" localSheetId="4">'01 1 Pol'!$A$1:$X$186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4" i="1" l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G44" i="1"/>
  <c r="F44" i="1"/>
  <c r="G43" i="1"/>
  <c r="F43" i="1"/>
  <c r="G41" i="1"/>
  <c r="F41" i="1"/>
  <c r="G40" i="1"/>
  <c r="F40" i="1"/>
  <c r="G39" i="1"/>
  <c r="F39" i="1"/>
  <c r="H39" i="1" s="1"/>
  <c r="H45" i="1" s="1"/>
  <c r="G185" i="13"/>
  <c r="BA179" i="13"/>
  <c r="BA178" i="13"/>
  <c r="G8" i="13"/>
  <c r="K8" i="13"/>
  <c r="G9" i="13"/>
  <c r="I9" i="13"/>
  <c r="I8" i="13" s="1"/>
  <c r="K9" i="13"/>
  <c r="M9" i="13"/>
  <c r="M8" i="13" s="1"/>
  <c r="O9" i="13"/>
  <c r="O8" i="13" s="1"/>
  <c r="Q9" i="13"/>
  <c r="V9" i="13"/>
  <c r="V8" i="13" s="1"/>
  <c r="G12" i="13"/>
  <c r="I12" i="13"/>
  <c r="K12" i="13"/>
  <c r="M12" i="13"/>
  <c r="O12" i="13"/>
  <c r="Q12" i="13"/>
  <c r="Q8" i="13" s="1"/>
  <c r="V12" i="13"/>
  <c r="G15" i="13"/>
  <c r="I15" i="13"/>
  <c r="K15" i="13"/>
  <c r="M15" i="13"/>
  <c r="O15" i="13"/>
  <c r="Q15" i="13"/>
  <c r="V15" i="13"/>
  <c r="G19" i="13"/>
  <c r="M19" i="13" s="1"/>
  <c r="I19" i="13"/>
  <c r="K19" i="13"/>
  <c r="O19" i="13"/>
  <c r="Q19" i="13"/>
  <c r="V19" i="13"/>
  <c r="Q22" i="13"/>
  <c r="G23" i="13"/>
  <c r="G22" i="13" s="1"/>
  <c r="I23" i="13"/>
  <c r="I22" i="13" s="1"/>
  <c r="K23" i="13"/>
  <c r="O23" i="13"/>
  <c r="O22" i="13" s="1"/>
  <c r="Q23" i="13"/>
  <c r="V23" i="13"/>
  <c r="V22" i="13" s="1"/>
  <c r="G27" i="13"/>
  <c r="M27" i="13" s="1"/>
  <c r="I27" i="13"/>
  <c r="K27" i="13"/>
  <c r="K22" i="13" s="1"/>
  <c r="O27" i="13"/>
  <c r="Q27" i="13"/>
  <c r="V27" i="13"/>
  <c r="G30" i="13"/>
  <c r="I30" i="13"/>
  <c r="K30" i="13"/>
  <c r="M30" i="13"/>
  <c r="O30" i="13"/>
  <c r="Q30" i="13"/>
  <c r="V30" i="13"/>
  <c r="G34" i="13"/>
  <c r="I34" i="13"/>
  <c r="K34" i="13"/>
  <c r="K33" i="13" s="1"/>
  <c r="M34" i="13"/>
  <c r="O34" i="13"/>
  <c r="O33" i="13" s="1"/>
  <c r="Q34" i="13"/>
  <c r="Q33" i="13" s="1"/>
  <c r="V34" i="13"/>
  <c r="G39" i="13"/>
  <c r="G33" i="13" s="1"/>
  <c r="I39" i="13"/>
  <c r="K39" i="13"/>
  <c r="M39" i="13"/>
  <c r="O39" i="13"/>
  <c r="Q39" i="13"/>
  <c r="V39" i="13"/>
  <c r="V33" i="13" s="1"/>
  <c r="G42" i="13"/>
  <c r="I42" i="13"/>
  <c r="K42" i="13"/>
  <c r="M42" i="13"/>
  <c r="O42" i="13"/>
  <c r="Q42" i="13"/>
  <c r="V42" i="13"/>
  <c r="G45" i="13"/>
  <c r="M45" i="13" s="1"/>
  <c r="M33" i="13" s="1"/>
  <c r="I45" i="13"/>
  <c r="K45" i="13"/>
  <c r="O45" i="13"/>
  <c r="Q45" i="13"/>
  <c r="V45" i="13"/>
  <c r="G47" i="13"/>
  <c r="M47" i="13" s="1"/>
  <c r="I47" i="13"/>
  <c r="I33" i="13" s="1"/>
  <c r="K47" i="13"/>
  <c r="O47" i="13"/>
  <c r="Q47" i="13"/>
  <c r="V47" i="13"/>
  <c r="G49" i="13"/>
  <c r="M49" i="13" s="1"/>
  <c r="I49" i="13"/>
  <c r="K49" i="13"/>
  <c r="O49" i="13"/>
  <c r="Q49" i="13"/>
  <c r="V49" i="13"/>
  <c r="G52" i="13"/>
  <c r="K52" i="13"/>
  <c r="Q52" i="13"/>
  <c r="G53" i="13"/>
  <c r="I53" i="13"/>
  <c r="I52" i="13" s="1"/>
  <c r="K53" i="13"/>
  <c r="M53" i="13"/>
  <c r="M52" i="13" s="1"/>
  <c r="O53" i="13"/>
  <c r="O52" i="13" s="1"/>
  <c r="Q53" i="13"/>
  <c r="V53" i="13"/>
  <c r="V52" i="13" s="1"/>
  <c r="G57" i="13"/>
  <c r="G56" i="13" s="1"/>
  <c r="I57" i="13"/>
  <c r="K57" i="13"/>
  <c r="M57" i="13"/>
  <c r="M56" i="13" s="1"/>
  <c r="O57" i="13"/>
  <c r="Q57" i="13"/>
  <c r="Q56" i="13" s="1"/>
  <c r="V57" i="13"/>
  <c r="V56" i="13" s="1"/>
  <c r="G61" i="13"/>
  <c r="I61" i="13"/>
  <c r="I56" i="13" s="1"/>
  <c r="K61" i="13"/>
  <c r="M61" i="13"/>
  <c r="O61" i="13"/>
  <c r="Q61" i="13"/>
  <c r="V61" i="13"/>
  <c r="G64" i="13"/>
  <c r="M64" i="13" s="1"/>
  <c r="I64" i="13"/>
  <c r="K64" i="13"/>
  <c r="O64" i="13"/>
  <c r="Q64" i="13"/>
  <c r="V64" i="13"/>
  <c r="G68" i="13"/>
  <c r="M68" i="13" s="1"/>
  <c r="I68" i="13"/>
  <c r="K68" i="13"/>
  <c r="O68" i="13"/>
  <c r="Q68" i="13"/>
  <c r="V68" i="13"/>
  <c r="G72" i="13"/>
  <c r="M72" i="13" s="1"/>
  <c r="I72" i="13"/>
  <c r="K72" i="13"/>
  <c r="K56" i="13" s="1"/>
  <c r="O72" i="13"/>
  <c r="Q72" i="13"/>
  <c r="V72" i="13"/>
  <c r="G75" i="13"/>
  <c r="I75" i="13"/>
  <c r="K75" i="13"/>
  <c r="M75" i="13"/>
  <c r="O75" i="13"/>
  <c r="Q75" i="13"/>
  <c r="V75" i="13"/>
  <c r="G78" i="13"/>
  <c r="I78" i="13"/>
  <c r="K78" i="13"/>
  <c r="M78" i="13"/>
  <c r="O78" i="13"/>
  <c r="Q78" i="13"/>
  <c r="V78" i="13"/>
  <c r="G81" i="13"/>
  <c r="I81" i="13"/>
  <c r="K81" i="13"/>
  <c r="M81" i="13"/>
  <c r="O81" i="13"/>
  <c r="O56" i="13" s="1"/>
  <c r="Q81" i="13"/>
  <c r="V81" i="13"/>
  <c r="G84" i="13"/>
  <c r="K84" i="13"/>
  <c r="M84" i="13"/>
  <c r="Q84" i="13"/>
  <c r="G85" i="13"/>
  <c r="I85" i="13"/>
  <c r="I84" i="13" s="1"/>
  <c r="K85" i="13"/>
  <c r="M85" i="13"/>
  <c r="O85" i="13"/>
  <c r="O84" i="13" s="1"/>
  <c r="Q85" i="13"/>
  <c r="V85" i="13"/>
  <c r="V84" i="13" s="1"/>
  <c r="G88" i="13"/>
  <c r="G87" i="13" s="1"/>
  <c r="I88" i="13"/>
  <c r="I87" i="13" s="1"/>
  <c r="K88" i="13"/>
  <c r="O88" i="13"/>
  <c r="Q88" i="13"/>
  <c r="V88" i="13"/>
  <c r="V87" i="13" s="1"/>
  <c r="G91" i="13"/>
  <c r="M91" i="13" s="1"/>
  <c r="I91" i="13"/>
  <c r="K91" i="13"/>
  <c r="O91" i="13"/>
  <c r="O87" i="13" s="1"/>
  <c r="Q91" i="13"/>
  <c r="V91" i="13"/>
  <c r="G92" i="13"/>
  <c r="I92" i="13"/>
  <c r="K92" i="13"/>
  <c r="K87" i="13" s="1"/>
  <c r="M92" i="13"/>
  <c r="O92" i="13"/>
  <c r="Q92" i="13"/>
  <c r="Q87" i="13" s="1"/>
  <c r="V92" i="13"/>
  <c r="G95" i="13"/>
  <c r="I95" i="13"/>
  <c r="K95" i="13"/>
  <c r="K94" i="13" s="1"/>
  <c r="M95" i="13"/>
  <c r="O95" i="13"/>
  <c r="O94" i="13" s="1"/>
  <c r="Q95" i="13"/>
  <c r="Q94" i="13" s="1"/>
  <c r="V95" i="13"/>
  <c r="G98" i="13"/>
  <c r="M98" i="13" s="1"/>
  <c r="I98" i="13"/>
  <c r="K98" i="13"/>
  <c r="O98" i="13"/>
  <c r="Q98" i="13"/>
  <c r="V98" i="13"/>
  <c r="G101" i="13"/>
  <c r="I101" i="13"/>
  <c r="I94" i="13" s="1"/>
  <c r="K101" i="13"/>
  <c r="M101" i="13"/>
  <c r="O101" i="13"/>
  <c r="Q101" i="13"/>
  <c r="V101" i="13"/>
  <c r="V94" i="13" s="1"/>
  <c r="G105" i="13"/>
  <c r="M105" i="13" s="1"/>
  <c r="I105" i="13"/>
  <c r="K105" i="13"/>
  <c r="O105" i="13"/>
  <c r="Q105" i="13"/>
  <c r="V105" i="13"/>
  <c r="G109" i="13"/>
  <c r="M109" i="13" s="1"/>
  <c r="I109" i="13"/>
  <c r="K109" i="13"/>
  <c r="O109" i="13"/>
  <c r="Q109" i="13"/>
  <c r="V109" i="13"/>
  <c r="G111" i="13"/>
  <c r="I111" i="13"/>
  <c r="O111" i="13"/>
  <c r="V111" i="13"/>
  <c r="G112" i="13"/>
  <c r="I112" i="13"/>
  <c r="K112" i="13"/>
  <c r="K111" i="13" s="1"/>
  <c r="M112" i="13"/>
  <c r="M111" i="13" s="1"/>
  <c r="O112" i="13"/>
  <c r="Q112" i="13"/>
  <c r="Q111" i="13" s="1"/>
  <c r="V112" i="13"/>
  <c r="K115" i="13"/>
  <c r="G116" i="13"/>
  <c r="I116" i="13"/>
  <c r="K116" i="13"/>
  <c r="M116" i="13"/>
  <c r="O116" i="13"/>
  <c r="O115" i="13" s="1"/>
  <c r="Q116" i="13"/>
  <c r="Q115" i="13" s="1"/>
  <c r="V116" i="13"/>
  <c r="G118" i="13"/>
  <c r="M118" i="13" s="1"/>
  <c r="M115" i="13" s="1"/>
  <c r="I118" i="13"/>
  <c r="K118" i="13"/>
  <c r="O118" i="13"/>
  <c r="Q118" i="13"/>
  <c r="V118" i="13"/>
  <c r="G122" i="13"/>
  <c r="I122" i="13"/>
  <c r="I115" i="13" s="1"/>
  <c r="K122" i="13"/>
  <c r="M122" i="13"/>
  <c r="O122" i="13"/>
  <c r="Q122" i="13"/>
  <c r="V122" i="13"/>
  <c r="V115" i="13" s="1"/>
  <c r="G127" i="13"/>
  <c r="G126" i="13" s="1"/>
  <c r="I127" i="13"/>
  <c r="I126" i="13" s="1"/>
  <c r="K127" i="13"/>
  <c r="O127" i="13"/>
  <c r="Q127" i="13"/>
  <c r="V127" i="13"/>
  <c r="G130" i="13"/>
  <c r="M130" i="13" s="1"/>
  <c r="I130" i="13"/>
  <c r="K130" i="13"/>
  <c r="K126" i="13" s="1"/>
  <c r="O130" i="13"/>
  <c r="O126" i="13" s="1"/>
  <c r="Q130" i="13"/>
  <c r="V130" i="13"/>
  <c r="G131" i="13"/>
  <c r="I131" i="13"/>
  <c r="K131" i="13"/>
  <c r="M131" i="13"/>
  <c r="O131" i="13"/>
  <c r="Q131" i="13"/>
  <c r="Q126" i="13" s="1"/>
  <c r="V131" i="13"/>
  <c r="G134" i="13"/>
  <c r="I134" i="13"/>
  <c r="K134" i="13"/>
  <c r="M134" i="13"/>
  <c r="O134" i="13"/>
  <c r="Q134" i="13"/>
  <c r="V134" i="13"/>
  <c r="V126" i="13" s="1"/>
  <c r="G138" i="13"/>
  <c r="I138" i="13"/>
  <c r="K138" i="13"/>
  <c r="M138" i="13"/>
  <c r="O138" i="13"/>
  <c r="Q138" i="13"/>
  <c r="V138" i="13"/>
  <c r="G140" i="13"/>
  <c r="M140" i="13" s="1"/>
  <c r="I140" i="13"/>
  <c r="K140" i="13"/>
  <c r="O140" i="13"/>
  <c r="Q140" i="13"/>
  <c r="V140" i="13"/>
  <c r="G142" i="13"/>
  <c r="I142" i="13"/>
  <c r="K142" i="13"/>
  <c r="M142" i="13"/>
  <c r="O142" i="13"/>
  <c r="Q142" i="13"/>
  <c r="V142" i="13"/>
  <c r="G144" i="13"/>
  <c r="M144" i="13" s="1"/>
  <c r="I144" i="13"/>
  <c r="K144" i="13"/>
  <c r="O144" i="13"/>
  <c r="Q144" i="13"/>
  <c r="V144" i="13"/>
  <c r="G146" i="13"/>
  <c r="M146" i="13" s="1"/>
  <c r="I146" i="13"/>
  <c r="K146" i="13"/>
  <c r="O146" i="13"/>
  <c r="Q146" i="13"/>
  <c r="V146" i="13"/>
  <c r="G150" i="13"/>
  <c r="M150" i="13" s="1"/>
  <c r="I150" i="13"/>
  <c r="K150" i="13"/>
  <c r="O150" i="13"/>
  <c r="Q150" i="13"/>
  <c r="V150" i="13"/>
  <c r="G154" i="13"/>
  <c r="I154" i="13"/>
  <c r="K154" i="13"/>
  <c r="M154" i="13"/>
  <c r="O154" i="13"/>
  <c r="Q154" i="13"/>
  <c r="V154" i="13"/>
  <c r="G158" i="13"/>
  <c r="I158" i="13"/>
  <c r="K158" i="13"/>
  <c r="M158" i="13"/>
  <c r="O158" i="13"/>
  <c r="Q158" i="13"/>
  <c r="V158" i="13"/>
  <c r="K162" i="13"/>
  <c r="O162" i="13"/>
  <c r="G163" i="13"/>
  <c r="G162" i="13" s="1"/>
  <c r="I163" i="13"/>
  <c r="K163" i="13"/>
  <c r="O163" i="13"/>
  <c r="Q163" i="13"/>
  <c r="Q162" i="13" s="1"/>
  <c r="V163" i="13"/>
  <c r="V162" i="13" s="1"/>
  <c r="G165" i="13"/>
  <c r="I165" i="13"/>
  <c r="I162" i="13" s="1"/>
  <c r="K165" i="13"/>
  <c r="M165" i="13"/>
  <c r="O165" i="13"/>
  <c r="Q165" i="13"/>
  <c r="V165" i="13"/>
  <c r="G170" i="13"/>
  <c r="K170" i="13"/>
  <c r="O170" i="13"/>
  <c r="Q170" i="13"/>
  <c r="V170" i="13"/>
  <c r="G171" i="13"/>
  <c r="M171" i="13" s="1"/>
  <c r="M170" i="13" s="1"/>
  <c r="I171" i="13"/>
  <c r="I170" i="13" s="1"/>
  <c r="K171" i="13"/>
  <c r="O171" i="13"/>
  <c r="Q171" i="13"/>
  <c r="V171" i="13"/>
  <c r="G174" i="13"/>
  <c r="I174" i="13"/>
  <c r="K174" i="13"/>
  <c r="O174" i="13"/>
  <c r="V174" i="13"/>
  <c r="G175" i="13"/>
  <c r="I175" i="13"/>
  <c r="K175" i="13"/>
  <c r="M175" i="13"/>
  <c r="M174" i="13" s="1"/>
  <c r="O175" i="13"/>
  <c r="Q175" i="13"/>
  <c r="Q174" i="13" s="1"/>
  <c r="V175" i="13"/>
  <c r="O176" i="13"/>
  <c r="G177" i="13"/>
  <c r="I177" i="13"/>
  <c r="K177" i="13"/>
  <c r="M177" i="13"/>
  <c r="O177" i="13"/>
  <c r="Q177" i="13"/>
  <c r="Q176" i="13" s="1"/>
  <c r="V177" i="13"/>
  <c r="G180" i="13"/>
  <c r="G176" i="13" s="1"/>
  <c r="I180" i="13"/>
  <c r="K180" i="13"/>
  <c r="O180" i="13"/>
  <c r="Q180" i="13"/>
  <c r="V180" i="13"/>
  <c r="V176" i="13" s="1"/>
  <c r="G181" i="13"/>
  <c r="I181" i="13"/>
  <c r="I176" i="13" s="1"/>
  <c r="K181" i="13"/>
  <c r="M181" i="13"/>
  <c r="O181" i="13"/>
  <c r="Q181" i="13"/>
  <c r="V181" i="13"/>
  <c r="G183" i="13"/>
  <c r="M183" i="13" s="1"/>
  <c r="I183" i="13"/>
  <c r="K183" i="13"/>
  <c r="K176" i="13" s="1"/>
  <c r="O183" i="13"/>
  <c r="Q183" i="13"/>
  <c r="V183" i="13"/>
  <c r="AE185" i="13"/>
  <c r="AF185" i="13"/>
  <c r="G15" i="12"/>
  <c r="V8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I11" i="12"/>
  <c r="Q11" i="12"/>
  <c r="V11" i="12"/>
  <c r="G12" i="12"/>
  <c r="I12" i="12"/>
  <c r="K12" i="12"/>
  <c r="K11" i="12" s="1"/>
  <c r="M12" i="12"/>
  <c r="O12" i="12"/>
  <c r="O11" i="12" s="1"/>
  <c r="Q12" i="12"/>
  <c r="V12" i="12"/>
  <c r="G13" i="12"/>
  <c r="G11" i="12" s="1"/>
  <c r="I13" i="12"/>
  <c r="K13" i="12"/>
  <c r="M13" i="12"/>
  <c r="M11" i="12" s="1"/>
  <c r="O13" i="12"/>
  <c r="Q13" i="12"/>
  <c r="V13" i="12"/>
  <c r="AE15" i="12"/>
  <c r="AF15" i="12"/>
  <c r="I20" i="1"/>
  <c r="I19" i="1"/>
  <c r="I18" i="1"/>
  <c r="I17" i="1"/>
  <c r="I16" i="1"/>
  <c r="I75" i="1"/>
  <c r="J68" i="1" s="1"/>
  <c r="AZ52" i="1"/>
  <c r="F45" i="1"/>
  <c r="G23" i="1" s="1"/>
  <c r="G45" i="1"/>
  <c r="G25" i="1" s="1"/>
  <c r="A25" i="1" s="1"/>
  <c r="H44" i="1"/>
  <c r="I44" i="1" s="1"/>
  <c r="H43" i="1"/>
  <c r="I43" i="1" s="1"/>
  <c r="H42" i="1"/>
  <c r="H41" i="1"/>
  <c r="I41" i="1" s="1"/>
  <c r="H40" i="1"/>
  <c r="I40" i="1" s="1"/>
  <c r="J74" i="1" l="1"/>
  <c r="J70" i="1"/>
  <c r="J58" i="1"/>
  <c r="J62" i="1"/>
  <c r="J66" i="1"/>
  <c r="J61" i="1"/>
  <c r="J65" i="1"/>
  <c r="J69" i="1"/>
  <c r="J73" i="1"/>
  <c r="J63" i="1"/>
  <c r="J71" i="1"/>
  <c r="J60" i="1"/>
  <c r="J72" i="1"/>
  <c r="J59" i="1"/>
  <c r="J67" i="1"/>
  <c r="J64" i="1"/>
  <c r="A26" i="1"/>
  <c r="G26" i="1"/>
  <c r="A23" i="1"/>
  <c r="G28" i="1"/>
  <c r="M94" i="13"/>
  <c r="M127" i="13"/>
  <c r="M126" i="13" s="1"/>
  <c r="M88" i="13"/>
  <c r="M87" i="13" s="1"/>
  <c r="M23" i="13"/>
  <c r="M22" i="13" s="1"/>
  <c r="M180" i="13"/>
  <c r="M176" i="13" s="1"/>
  <c r="G115" i="13"/>
  <c r="G94" i="13"/>
  <c r="M163" i="13"/>
  <c r="M162" i="13" s="1"/>
  <c r="M9" i="12"/>
  <c r="M8" i="12" s="1"/>
  <c r="I39" i="1"/>
  <c r="I45" i="1" s="1"/>
  <c r="I21" i="1"/>
  <c r="J28" i="1"/>
  <c r="J26" i="1"/>
  <c r="G38" i="1"/>
  <c r="F38" i="1"/>
  <c r="J23" i="1"/>
  <c r="J24" i="1"/>
  <c r="J25" i="1"/>
  <c r="J27" i="1"/>
  <c r="E24" i="1"/>
  <c r="E26" i="1"/>
  <c r="J75" i="1" l="1"/>
  <c r="G24" i="1"/>
  <c r="A27" i="1" s="1"/>
  <c r="A24" i="1"/>
  <c r="J41" i="1"/>
  <c r="J44" i="1"/>
  <c r="J40" i="1"/>
  <c r="J43" i="1"/>
  <c r="J39" i="1"/>
  <c r="J45" i="1" s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<sst xmlns="http://schemas.openxmlformats.org/spreadsheetml/2006/main" count="942" uniqueCount="372">
  <si>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</si>
  <si>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</si>
  <si>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</si>
  <si>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</si>
  <si>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</si>
  <si>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</si>
  <si>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</si>
  <si>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</si>
  <si>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</si>
  <si>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</si>
  <si>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</si>
  <si>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</si>
  <si>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</si>
  <si>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</si>
  <si>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</si>
  <si>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</si>
  <si>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</si>
  <si>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</si>
  <si>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</si>
  <si>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</si>
  <si>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</si>
  <si>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</si>
  <si>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</si>
  <si>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</si>
  <si>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</si>
  <si>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</si>
  <si>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</si>
  <si>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</si>
  <si>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</si>
  <si>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</si>
  <si>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</si>
  <si>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</si>
  <si>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</si>
  <si>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</si>
  <si>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</si>
  <si>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</si>
  <si>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</si>
  <si>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</si>
  <si>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</si>
  <si>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</si>
  <si>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</si>
  <si>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</si>
  <si>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</si>
  <si>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2006-2</t>
  </si>
  <si>
    <t>Nové provedení výkladce Solniční 3a</t>
  </si>
  <si>
    <t>Statutární město Brno - MČ Brno-střed</t>
  </si>
  <si>
    <t>Dominikánská 2</t>
  </si>
  <si>
    <t>Brno</t>
  </si>
  <si>
    <t>60169</t>
  </si>
  <si>
    <t>44992785</t>
  </si>
  <si>
    <t>CZ44992785</t>
  </si>
  <si>
    <t>Stavba</t>
  </si>
  <si>
    <t>Ostatní a vedlejší náklady</t>
  </si>
  <si>
    <t>00</t>
  </si>
  <si>
    <t>Vedlejší a ostatní náklady</t>
  </si>
  <si>
    <t>Stavební objekt</t>
  </si>
  <si>
    <t>01</t>
  </si>
  <si>
    <t>Solniční 636/3a, nové provedení výkladce</t>
  </si>
  <si>
    <t>1</t>
  </si>
  <si>
    <t>Stavebně konstrukční část a PBŘ</t>
  </si>
  <si>
    <t>Celkem za stavbu</t>
  </si>
  <si>
    <t>CZK</t>
  </si>
  <si>
    <t>#POPS</t>
  </si>
  <si>
    <t>Popis stavby: 2006-2 - Nové provedení výkladce Solniční 3a</t>
  </si>
  <si>
    <t>#POPO</t>
  </si>
  <si>
    <t>Popis objektu: 00 - Vedlejší a ostatní náklady</t>
  </si>
  <si>
    <t>#POPR</t>
  </si>
  <si>
    <t>Popis rozpočtu: 00 - Vedlejší a ostatní náklady</t>
  </si>
  <si>
    <t>Popis objektu: 01 - Solniční 636/3a, nové provedení výkladce</t>
  </si>
  <si>
    <t>Popis rozpočtu: 1 - Stavebně konstrukční část a PBŘ</t>
  </si>
  <si>
    <t>Položky označené D+M (dodávka + montáž) se oceňují včetně přesunu hmot. Ostatní vlastní položky jsou založeny na cenové soustavě RTS.</t>
  </si>
  <si>
    <t>Rekapitulace dílů</t>
  </si>
  <si>
    <t>Typ dílu</t>
  </si>
  <si>
    <t>3</t>
  </si>
  <si>
    <t>Svislé a kompletní konstrukce</t>
  </si>
  <si>
    <t>61</t>
  </si>
  <si>
    <t>Úpravy povrchů vnitřní</t>
  </si>
  <si>
    <t>62</t>
  </si>
  <si>
    <t>Úpravy povrchů vnější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</si>
  <si>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</si>
  <si>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</si>
  <si>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</si>
  <si>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</si>
  <si>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</si>
  <si>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</si>
  <si>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</si>
  <si>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</si>
  <si>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</si>
  <si>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</si>
  <si>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764</t>
  </si>
  <si>
    <t>Konstrukce klempířské</t>
  </si>
  <si>
    <t>766</t>
  </si>
  <si>
    <t>Konstrukce truhlářské</t>
  </si>
  <si>
    <t>767</t>
  </si>
  <si>
    <t>Konstrukce zámečnické</t>
  </si>
  <si>
    <t>772</t>
  </si>
  <si>
    <t>Kamenné  dlažby</t>
  </si>
  <si>
    <t>799</t>
  </si>
  <si>
    <t>Ostatní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</si>
  <si>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</si>
  <si>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</si>
  <si>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</si>
  <si>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</si>
  <si>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</si>
  <si>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</si>
  <si>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</si>
  <si>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</si>
  <si>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</si>
  <si>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</si>
  <si>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</si>
  <si>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</si>
  <si>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</si>
  <si>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</si>
  <si>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</si>
  <si>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</si>
  <si>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</si>
  <si>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</si>
  <si>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</si>
  <si>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</si>
  <si>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</si>
  <si>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</si>
  <si>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</si>
  <si>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</si>
  <si>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</si>
  <si>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</si>
  <si>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</si>
  <si>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</si>
  <si>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</si>
  <si>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</si>
  <si>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</si>
  <si>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</si>
  <si>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</si>
  <si>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</si>
  <si>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</si>
  <si>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</si>
  <si>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</si>
  <si>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</si>
  <si>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>Soubor</t>
  </si>
  <si>
    <t>RTS 22/ I</t>
  </si>
  <si>
    <t>Indiv</t>
  </si>
  <si>
    <t>VRN</t>
  </si>
  <si>
    <t>POL99_2</t>
  </si>
  <si>
    <t>Veškeré náklady spojené s vybudováním, provozem a odstraněním zařízení staveniště.</t>
  </si>
  <si>
    <t>POP</t>
  </si>
  <si>
    <t>005211040R</t>
  </si>
  <si>
    <t xml:space="preserve">Užívání veřejných ploch a prostranství  </t>
  </si>
  <si>
    <t>POL99_8</t>
  </si>
  <si>
    <t>005241010R</t>
  </si>
  <si>
    <t xml:space="preserve">Dokumentace skutečného provedení </t>
  </si>
  <si>
    <t>SUM</t>
  </si>
  <si>
    <t>END</t>
  </si>
  <si>
    <t>Položkový soupis prací a dodávek</t>
  </si>
  <si>
    <t>342116824R0X1</t>
  </si>
  <si>
    <t>D+M obklad sádrovláknitých desek 2x20mm + 1x 15mm, vč. kotvení, pomocných kostrukcí, pomocných prací, doplňků, dle PD</t>
  </si>
  <si>
    <t>m2</t>
  </si>
  <si>
    <t>Vlastní</t>
  </si>
  <si>
    <t>Práce</t>
  </si>
  <si>
    <t>POL1_</t>
  </si>
  <si>
    <t xml:space="preserve">D.1.3.1, D.1.3.2, D.1.3.3, D.1.3.4 : </t>
  </si>
  <si>
    <t>VV</t>
  </si>
  <si>
    <t>sloup u vchodových dveří : 2,75*3,35+0,8*0,25</t>
  </si>
  <si>
    <t>342116824R0X2</t>
  </si>
  <si>
    <t>D+M obklad sádrovláknitých desek 3x 15mm, vč. kotvení, pomocných kostrukcí, pomocných prací, doplňků, dle PD</t>
  </si>
  <si>
    <t>sloup u vchodových dveří : 2,55*3,35</t>
  </si>
  <si>
    <t>342116824R0X3</t>
  </si>
  <si>
    <t>D+M obklad sádrovláknitých desek 1x 20mm, vč. kotvení, pomocných kostrukcí, pomocných prací, doplňků, dle PD</t>
  </si>
  <si>
    <t>u vchodových dveří : 0,8*3,6</t>
  </si>
  <si>
    <t>u vchodu do bytu : 0,8*3,35</t>
  </si>
  <si>
    <t>311271176R00</t>
  </si>
  <si>
    <t>Zdivo nosné z tvárnic porobetonových hladkých tloušťky 250 mm, charakteristická pevnost v tlaku fk = 1,92 MPa, součinitel prostupu tepla U=0,503 W/m2.K</t>
  </si>
  <si>
    <t>801-1</t>
  </si>
  <si>
    <t>podkladní zdivo : 3,7*0,25</t>
  </si>
  <si>
    <t>612474611R00</t>
  </si>
  <si>
    <t>Omítka vnitřní stěn ze suché směsi třívrstvá, vápenocementové jádro, vápenný štuk, na pálené cihly a tvarovky, ruční zpracování</t>
  </si>
  <si>
    <t>kompletní souvrství</t>
  </si>
  <si>
    <t>SPI</t>
  </si>
  <si>
    <t>vnitřní omítka : (0,645+0,25)*3,95+5,225*0,4</t>
  </si>
  <si>
    <t>612474611R01</t>
  </si>
  <si>
    <t>Omítka stěn vnitřní, VPC jádro, vápen.štuk, ručně, 2. vrstva - více viz TZ</t>
  </si>
  <si>
    <t>612474611RX1</t>
  </si>
  <si>
    <t>Omítka stropů vnitřní, tl. 35mm, penetrace, výztužná tkanina, tmel, vápen.štuk, ručně</t>
  </si>
  <si>
    <t>Agregovaná položka</t>
  </si>
  <si>
    <t>POL2_</t>
  </si>
  <si>
    <t>na heraklitu : 1,62*0,8+1,61*0,8</t>
  </si>
  <si>
    <t>622474313R00</t>
  </si>
  <si>
    <t>Omítka vnějších stěn silikonová, složitost fasády 1-2, skladba: cementový postřik, tepelně izolační jádrová vrstva tl. 40 mm, vyrovnávací stěrka, penetrace, silikonová stěrka</t>
  </si>
  <si>
    <t>plocha průčelní : 11,64</t>
  </si>
  <si>
    <t>ostění : 2,62*0,8</t>
  </si>
  <si>
    <t>nadpraží : 1,65*0,8</t>
  </si>
  <si>
    <t>62X001</t>
  </si>
  <si>
    <t>D+M Omítka pemrlovaná, svislé plochy, vč. pomocných prací, doplňků</t>
  </si>
  <si>
    <t>plocha soklu : 3,44</t>
  </si>
  <si>
    <t>62X002</t>
  </si>
  <si>
    <t>D+M Omítka broušená, vodorovné plochy, vč. pomocných prací, doplňků</t>
  </si>
  <si>
    <t xml:space="preserve"> (0,253*1,510)+(0,050*6,19)</t>
  </si>
  <si>
    <t>62X003</t>
  </si>
  <si>
    <t>D+M Sekaná kamenická páska, vč. pomocných prací, doplňků</t>
  </si>
  <si>
    <t>m</t>
  </si>
  <si>
    <t>D.1.3.1, D.1.3.2, D.1.3.3, D.1.3.4 : 8,19</t>
  </si>
  <si>
    <t>62X004</t>
  </si>
  <si>
    <t>D+M Protikskluzné karborundové pásky š. 19mm dl. 1,0m, vč. pomocných prací, doplňků</t>
  </si>
  <si>
    <t>kus</t>
  </si>
  <si>
    <t>D.1.3.1, D.1.3.2, D.1.3.3, D.1.3.4 : 2</t>
  </si>
  <si>
    <t>622473187R02</t>
  </si>
  <si>
    <t>D+M Ukončovací profily podomítkové - pohledové návaznosti na prvky mosaz. obkladů a rámečku zasklení, vč. pomocných prací, doplňků</t>
  </si>
  <si>
    <t>4*2,7</t>
  </si>
  <si>
    <t>95X001</t>
  </si>
  <si>
    <t>D+M Tmelení napojovacích spar, (terazzo sokl k dlažbe, fix zasklení k terazzo soklu mosaz obklady k terazzo soklu)</t>
  </si>
  <si>
    <t>1,6*4+0,8*6+3,6*6+1,6*4+20</t>
  </si>
  <si>
    <t>978015291R00</t>
  </si>
  <si>
    <t>Otlučení omítek vápenných nebo vápenocementových vnějších s vyškrabáním spár, s očištěním zdiva_x000D_
 1. až 4. stupni složitosti, v rozsahu do 100 %</t>
  </si>
  <si>
    <t>801-3</t>
  </si>
  <si>
    <t xml:space="preserve">D.1.2.1, D.1.2.2, D.1.2.3 : </t>
  </si>
  <si>
    <t>sokl : 0,78*0,5+0,985*0,5</t>
  </si>
  <si>
    <t>odsekání a ošramování omítky pro plynulý přechod na ostatní části parteru : 6,85*4,3-5,225*3,34+2,62*0,76+2,62*0,22</t>
  </si>
  <si>
    <t>978013191R00</t>
  </si>
  <si>
    <t>Otlučení omítek vápenných nebo vápenocementových vnitřních s vyškrabáním spár, s očištěním zdiva stěn, v rozsahu do 100 %</t>
  </si>
  <si>
    <t>978059231R00</t>
  </si>
  <si>
    <t>Odsekání a odebrání obkladů stěn z umělého kamene, plochy přes 2 m2</t>
  </si>
  <si>
    <t>včetně otlučení podkladní omítky až na zdivo,</t>
  </si>
  <si>
    <t>sokl - kamenný obklad a dlažba : 3,7*0,25</t>
  </si>
  <si>
    <t>978057331R00</t>
  </si>
  <si>
    <t>Odsekání a odebrání obkladů ze schodišťových konstrukcí_x000D_
 z umělého kamene nebo litého teraca, podstupnic</t>
  </si>
  <si>
    <t>odstranění kamenné podstupnice, ale zachovat kamenou stupnici : 1,615</t>
  </si>
  <si>
    <t>968072747R00</t>
  </si>
  <si>
    <t>Vybourání a vyjmutí kovových rámů a rolet rámů, včetně pomocného lešení o výšce podlahy do 1900 mm a pro zatížení do 1,5 kPa  (150 kg/m2) stěn výkladních pevných nebo otvíravých, plochy přes 4 m2</t>
  </si>
  <si>
    <t>fixní porsklení : 1,71*2,6*2</t>
  </si>
  <si>
    <t>968072641R03</t>
  </si>
  <si>
    <t>Vybourání kovových stěn, kromě výkladních</t>
  </si>
  <si>
    <t>vstupní dveře : 1,63*2,6</t>
  </si>
  <si>
    <t>964911153RX1</t>
  </si>
  <si>
    <t>Vyřezání drážky ve stávající dlažbě pro osazení dveří, vč. zapravení</t>
  </si>
  <si>
    <t>vstupní dveře : 1,7</t>
  </si>
  <si>
    <t>968072641R00</t>
  </si>
  <si>
    <t>Vybourání a vyjmutí kovových rámů a rolet rámů, včetně pomocného lešení o výšce podlahy do 1900 mm a pro zatížení do 1,5 kPa  (150 kg/m2) stěn jakýchkoliv kromě výkladních, jakýchkoliv ploch</t>
  </si>
  <si>
    <t>Poutač : 1</t>
  </si>
  <si>
    <t>999281145R00</t>
  </si>
  <si>
    <t>Přesun hmot pro opravy a údržbu objektů pro opravy a údržbu dosavadních objektů včetně vnějších plášťů_x000D_
 výšky do 6 m, nošením</t>
  </si>
  <si>
    <t>t</t>
  </si>
  <si>
    <t>801-4</t>
  </si>
  <si>
    <t>Přesun hmot</t>
  </si>
  <si>
    <t>POL7_</t>
  </si>
  <si>
    <t>oborů 801, 803, 811 a 812</t>
  </si>
  <si>
    <t>711212000R00</t>
  </si>
  <si>
    <t>Izolace proti vodě nátěr podkladní pod hydroizolační stěrky</t>
  </si>
  <si>
    <t>800-711</t>
  </si>
  <si>
    <t>izlace SDVK desek v exterieru : (0,05+0,058+0,1+0,13+0,188+0,13+0,13+0,251)*3,35+(0,8+0,8)*3,6</t>
  </si>
  <si>
    <t>711212012RT3</t>
  </si>
  <si>
    <t>Izolace proti vodě stěrka hydroizolační vyztužená tkaninou pružná</t>
  </si>
  <si>
    <t>998711101R00</t>
  </si>
  <si>
    <t>Přesun hmot pro izolace proti vodě svisle do 6 m</t>
  </si>
  <si>
    <t>50 m vodorovně měřeno od těžiště půdorysné plochy skládky do těžiště půdorysné plochy objektu</t>
  </si>
  <si>
    <t>713131131R00</t>
  </si>
  <si>
    <t>Montáž tepelné izolace stěn lepením</t>
  </si>
  <si>
    <t>800-713</t>
  </si>
  <si>
    <t>plocha soklu : 3</t>
  </si>
  <si>
    <t>713111125R00</t>
  </si>
  <si>
    <t xml:space="preserve">Montáž tepelné izolace stropů rovných, spodem, lepením,  </t>
  </si>
  <si>
    <t>nadpraží : 1,62*0,8+1,61*0,8</t>
  </si>
  <si>
    <t>595908506R</t>
  </si>
  <si>
    <t>deska izolační dřevitá vlna s cementovým pojivem; rovná hrana; tl. 25,0 mm; součinitel tepelné vodivosti 0,0900 W/mK; R = 0,250 m2K/W</t>
  </si>
  <si>
    <t>SPCM</t>
  </si>
  <si>
    <t>Specifikace</t>
  </si>
  <si>
    <t>POL3_</t>
  </si>
  <si>
    <t>plocha soklu : 3*1,1</t>
  </si>
  <si>
    <t>nadpraží : (1,62*0,8+1,61*0,8)*1,1</t>
  </si>
  <si>
    <t>713411121R00</t>
  </si>
  <si>
    <t>Montáž tepelné izolace potrubí a ohybů pásy nebo rohožemi pásy LSP (lamelové skružovací pásy) připevněnými ocelovým drátem , jednovrstvá</t>
  </si>
  <si>
    <t>bez povrchové úpravy</t>
  </si>
  <si>
    <t>výkladce : (1,62+1,61)*2</t>
  </si>
  <si>
    <t>998713101R00</t>
  </si>
  <si>
    <t>Přesun hmot pro izolace tepelné v objektech výšky do 6 m</t>
  </si>
  <si>
    <t>50 m vodorovně</t>
  </si>
  <si>
    <t>764_K01</t>
  </si>
  <si>
    <t>D+M K/01 Okapnička podél nadpraží S/01, r.š. 35mm, vč. pomocných prací, doplňků, PÚ  přesná, specifikace dle PD</t>
  </si>
  <si>
    <t xml:space="preserve">viz detail 02 : </t>
  </si>
  <si>
    <t>3,7</t>
  </si>
  <si>
    <t>766_T01</t>
  </si>
  <si>
    <t>D+M T/01 Dveře vstupní, 1580/3590 mm, vč. pomocných prací, doplňků, PÚ, přesná specifikace dle PD</t>
  </si>
  <si>
    <t xml:space="preserve">ks    </t>
  </si>
  <si>
    <t>Dřev. vstupní dveře, vč. rozšiřovacího profilu, prahového profilu, vč. kotvení : 1</t>
  </si>
  <si>
    <t>766_T02</t>
  </si>
  <si>
    <t>D+M T/02 Dřev. obložky kce minivýlohy, vč. pomocných prací, doplňků, PÚ přesná specifikace dle PD</t>
  </si>
  <si>
    <t xml:space="preserve">Dřev. obklad pohledového pláštění sloupku a příčle, tvarování a profilace pro osazení zasklení S/02 : </t>
  </si>
  <si>
    <t xml:space="preserve">V koordinaci s Z/01, S/02, S/03, obklady ostění : </t>
  </si>
  <si>
    <t>766_T03</t>
  </si>
  <si>
    <t>D+M T/03 Dřev. obklad vnitř. podia výlohy, vč. pomocných prací, doplňků,PÚ přesná specifikace dle PD</t>
  </si>
  <si>
    <t>Zákryt vnitř. podia, dřevěné desky s perforací dle spec., v koordinaci s Z/02, Z/04, T/01 : 1</t>
  </si>
  <si>
    <t xml:space="preserve">podium desky: 1580/770, 1590/770 (mm) : </t>
  </si>
  <si>
    <t xml:space="preserve">bočnice: 1725/255, 1950/255, 60/255 (mm) : </t>
  </si>
  <si>
    <t>767134803R00</t>
  </si>
  <si>
    <t>Demontáž stěn a příček z plechu oplechování stěn_x000D_
 plechy přistřelenými</t>
  </si>
  <si>
    <t>800-767</t>
  </si>
  <si>
    <t>ostění dveří a výkladců : (0,71+0,15+0,21+0,21+0,15+0,21)*2,62</t>
  </si>
  <si>
    <t>767X001</t>
  </si>
  <si>
    <t>D+M Pomocné úpravy a opravy stáv. ocel. kce, opravy nátěrů, broušení, řezání</t>
  </si>
  <si>
    <t>ks</t>
  </si>
  <si>
    <t>767_Z01</t>
  </si>
  <si>
    <t>D+M Z/01 Ocel. kce pro minivýlohy, 410/3600 mm, vč. pomocných prací, doplňků, PÚ přesná specifikace dle PD</t>
  </si>
  <si>
    <t>kg</t>
  </si>
  <si>
    <t xml:space="preserve">Sloupek a navařená příčel, kotvení k podlaze, k ostění a k nadpraží : </t>
  </si>
  <si>
    <t>20,4</t>
  </si>
  <si>
    <t>767_Z02</t>
  </si>
  <si>
    <t>D+M Z/02 Podkonstrukce podia vnitř. výlohy, 1550/265 mm, vč. pomocných prací, doplňků, PÚ  přesná specifikace dle PD</t>
  </si>
  <si>
    <t xml:space="preserve">Svařovaný rám z jakl profilů dle spec., vč. kotvení k podlaze : </t>
  </si>
  <si>
    <t xml:space="preserve">V koordinaci s T/03 : </t>
  </si>
  <si>
    <t>15,5</t>
  </si>
  <si>
    <t>767_Z03</t>
  </si>
  <si>
    <t>D+M Z/03 Výztuhy pro kotvení obruče, L50/50/4, dl. 0,2m, vč. pomocných prací, doplňků, PÚ  přesná specifikace dle PD</t>
  </si>
  <si>
    <t>L profil alu dle spec., viz pohled na výkladec a detail 04 : 5</t>
  </si>
  <si>
    <t>767_Z04</t>
  </si>
  <si>
    <t>D+M Z/04 Výztuha rožku nadpraží, L40/40/5, dl. 3,7m, 1ks, vč. pomocných prací, doplňků, PÚ  přesná specifikace dle PD</t>
  </si>
  <si>
    <t>L profil ocel, viz det. 02 : 1</t>
  </si>
  <si>
    <t>767_Z05</t>
  </si>
  <si>
    <t>D+M Z/05 Mosazné obklady pilíře a ostění, ca 22 m2, vč. pomocných prací, doplňků, PÚ  přesná specifikace dle PD</t>
  </si>
  <si>
    <t>Plechové obklady ohýbané a částečně spájené; lepené a mech. Kotvené, mosaz dle spec., vč. kotevních prvků a lepení, vč. distančníků : 21,06</t>
  </si>
  <si>
    <t>767_Z06</t>
  </si>
  <si>
    <t>D+M Z/06 Mosazná obruč, vč. pomocných prací, doplňků, PÚ, přesná specifikace dle PD</t>
  </si>
  <si>
    <t>Obruč z mosaz. tyče dle spec., vč. kotevních spojek koncových 4ks, vč. kotevních spojek ve vrcholu oblouku 2ks, vč. distančníků ke sklu : 1</t>
  </si>
  <si>
    <t>767_S01a</t>
  </si>
  <si>
    <t>D+M S/01 Zasklení výlohy, 1620/3310, vč. pomocných prací, doplňků, PÚ  přesná specifikace dle PD</t>
  </si>
  <si>
    <t xml:space="preserve">m2    </t>
  </si>
  <si>
    <t xml:space="preserve">Fix prosklení výloh, : </t>
  </si>
  <si>
    <t xml:space="preserve">Dvojsklo lepené a tmelené do alu rámečku, rámeček vč. kotvení k podkladu, vč. podložek : </t>
  </si>
  <si>
    <t>5,362</t>
  </si>
  <si>
    <t>767_S01b</t>
  </si>
  <si>
    <t>D+M S/01 Zasklení výlohy, 1610/3310, vč. pomocných prací, doplňků, PÚ  přesná specifikace dle PD</t>
  </si>
  <si>
    <t>5,329</t>
  </si>
  <si>
    <t>767_S02</t>
  </si>
  <si>
    <t>D+M S/02 Zasklení minivýlohy Fix, 380/2180 mm, vč. pomocných prací, doplňků, PÚ  přesná specifikace dle PD</t>
  </si>
  <si>
    <t xml:space="preserve">Fix prosklení jednoduchým sklem, vč. osazovacích alu profilů v ostění, vč. pryžových podložek, sklenářských podložek apod. : </t>
  </si>
  <si>
    <t xml:space="preserve">V koordinaci s Z/01, T/02 : </t>
  </si>
  <si>
    <t>1,338</t>
  </si>
  <si>
    <t>767_S03</t>
  </si>
  <si>
    <t>D+M S/03 Zasklení minivýlohy dveře, 400/1340 mm, vč. pomocných prací, doplňků, PÚ  přesná specifikace dle PD</t>
  </si>
  <si>
    <t xml:space="preserve">Otevíravé prosklení jednoduchým sklem, vč. kování sle spec., vč. kotvení do T/01 : </t>
  </si>
  <si>
    <t xml:space="preserve">V koordinaci s Z/01, T/02, T/01 : </t>
  </si>
  <si>
    <t>1,325</t>
  </si>
  <si>
    <t>772512122R05</t>
  </si>
  <si>
    <t>D+M lokální opravy kamenné dlažby+oprava kamenného stupně vč. pomocných prací, doplňků</t>
  </si>
  <si>
    <t>soubor</t>
  </si>
  <si>
    <t>D.1.3.1, D.1.3.2, D.1.3.3, D.1.3.4 : 1</t>
  </si>
  <si>
    <t>772512122RX2</t>
  </si>
  <si>
    <t>D+M Oprava chodníku podél vstupního stupně po vybourání stávajícího vstupního schodku, včetně  pomocných prací, doplňků</t>
  </si>
  <si>
    <t xml:space="preserve">Jedinou úpravou chodníku je zapravení po ubourání čela stáv. schodku, který ve stáv. stavu zasahuje ca 10cm před líc soklu; : </t>
  </si>
  <si>
    <t xml:space="preserve">bude provedena asfaltová zálivka k líci nového schodku před provedením jeho povrchové úpravy (terazzo omítka), zálivka bude od schodku dilatována PE folií. : </t>
  </si>
  <si>
    <t xml:space="preserve">Případně bude řešeno předlažbou, pokud bude v době realizace na ulici již provedena náhradou za dosavadní asfaltový kryt. : </t>
  </si>
  <si>
    <t>900      RT2</t>
  </si>
  <si>
    <t>HZS, Práce v tarifní třídě 5 (např. tesař)</t>
  </si>
  <si>
    <t>h</t>
  </si>
  <si>
    <t>Prav.M</t>
  </si>
  <si>
    <t>HZS</t>
  </si>
  <si>
    <t>POL10_</t>
  </si>
  <si>
    <t xml:space="preserve">Položku čerpat pouze ze souhlasem investora a důsledně zapsat do stavebního deníku : </t>
  </si>
  <si>
    <t>očištění povrchů, řešení detailu návrzností konstrukcí, zvýšené požadavky na přesnot, drobné demontáže a práce neobsažené v ostatních položkách : 5*8*3</t>
  </si>
  <si>
    <t>210010002RU2</t>
  </si>
  <si>
    <t>Montáž trubky ohebné, z PVC, uložené pod omítku, vnější průměr 20 mm, mech. pevnost 320 N/5 cm, včetně dodávky materiálu</t>
  </si>
  <si>
    <t>979087311R00</t>
  </si>
  <si>
    <t>Vodorovné přemístění suti nošením k místu nakládky vodorovné přemístění suti nošením nebo přehozením, na vzdálenost 10 m</t>
  </si>
  <si>
    <t>800-2</t>
  </si>
  <si>
    <t>Přesun suti</t>
  </si>
  <si>
    <t>POL8_</t>
  </si>
  <si>
    <t>nebo vybouraných hmot nošením nebo přehazováním k místu nakládky přístupnému normálním dopravním prostředkům do 10 m,</t>
  </si>
  <si>
    <t>S naložením suti nebo vybouraných hmot do dopravního prostředku a na jejich vyložením, popřípadě přeložením na normální dopravní prostředek.</t>
  </si>
  <si>
    <t>979081111R00</t>
  </si>
  <si>
    <t>Odvoz suti a vybouraných hmot na skládku do 1 km</t>
  </si>
  <si>
    <t>POL1_9</t>
  </si>
  <si>
    <t>979081121R00</t>
  </si>
  <si>
    <t>Odvoz suti a vybouraných hmot na skládku příplatek za každý další 1 km</t>
  </si>
  <si>
    <t>1,65657*14</t>
  </si>
  <si>
    <t>979999999R00</t>
  </si>
  <si>
    <t>Poplatek za skládku suti s 10 % příměsí, skupina 17 01 07 z Katalogu odpadů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</si>
</sst>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8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SUMIF(F58:F74,A16,I58:I74)+SUMIF(F58:F74,"PSU",I58:I74)</f>
        <v>0</v>
      </c>
      <c r="J16" s="85"/>
    </row>
    <row r="17" spans="1:10" ht="23.25" customHeight="1" x14ac:dyDescent="0.2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SUMIF(F58:F74,A17,I58:I74)</f>
        <v>0</v>
      </c>
      <c r="J17" s="85"/>
    </row>
    <row r="18" spans="1:10" ht="23.25" customHeight="1" x14ac:dyDescent="0.2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SUMIF(F58:F74,A18,I58:I74)</f>
        <v>0</v>
      </c>
      <c r="J18" s="85"/>
    </row>
    <row r="19" spans="1:10" ht="23.25" customHeight="1" x14ac:dyDescent="0.2">
      <c r="A19" s="198" t="s">
        <v>104</v>
      </c>
      <c r="B19" s="38" t="s">
        <v>27</v>
      </c>
      <c r="C19" s="62"/>
      <c r="D19" s="63"/>
      <c r="E19" s="83"/>
      <c r="F19" s="84"/>
      <c r="G19" s="83"/>
      <c r="H19" s="84"/>
      <c r="I19" s="83">
        <f>SUMIF(F58:F74,A19,I58:I74)</f>
        <v>0</v>
      </c>
      <c r="J19" s="85"/>
    </row>
    <row r="20" spans="1:10" ht="23.25" customHeight="1" x14ac:dyDescent="0.2">
      <c r="A20" s="198" t="s">
        <v>105</v>
      </c>
      <c r="B20" s="38" t="s">
        <v>28</v>
      </c>
      <c r="C20" s="62"/>
      <c r="D20" s="63"/>
      <c r="E20" s="83"/>
      <c r="F20" s="84"/>
      <c r="G20" s="83"/>
      <c r="H20" s="84"/>
      <c r="I20" s="83">
        <f>SUMIF(F58:F74,A20,I58:I74)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51</v>
      </c>
      <c r="C39" s="148"/>
      <c r="D39" s="148"/>
      <c r="E39" s="148"/>
      <c r="F39" s="149">
        <f>'00 00 Naklady'!AE15+'01 1 Pol'!AE185</f>
        <v>0</v>
      </c>
      <c r="G39" s="150">
        <f>'00 00 Naklady'!AF15+'01 1 Pol'!AF185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customHeight="1" x14ac:dyDescent="0.2">
      <c r="A40" s="137">
        <v>2</v>
      </c>
      <c r="B40" s="153"/>
      <c r="C40" s="154" t="s">
        <v>52</v>
      </c>
      <c r="D40" s="154"/>
      <c r="E40" s="154"/>
      <c r="F40" s="155">
        <f>'00 00 Naklady'!AE15</f>
        <v>0</v>
      </c>
      <c r="G40" s="156">
        <f>'00 00 Naklady'!AF15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customHeight="1" x14ac:dyDescent="0.2">
      <c r="A41" s="137">
        <v>3</v>
      </c>
      <c r="B41" s="158" t="s">
        <v>53</v>
      </c>
      <c r="C41" s="148" t="s">
        <v>54</v>
      </c>
      <c r="D41" s="148"/>
      <c r="E41" s="148"/>
      <c r="F41" s="159">
        <f>'00 00 Naklady'!AE15</f>
        <v>0</v>
      </c>
      <c r="G41" s="151">
        <f>'00 00 Naklady'!AF15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customHeight="1" x14ac:dyDescent="0.2">
      <c r="A42" s="137">
        <v>2</v>
      </c>
      <c r="B42" s="153"/>
      <c r="C42" s="154" t="s">
        <v>55</v>
      </c>
      <c r="D42" s="154"/>
      <c r="E42" s="154"/>
      <c r="F42" s="155"/>
      <c r="G42" s="156"/>
      <c r="H42" s="156">
        <f>(F42*SazbaDPH1/100)+(G42*SazbaDPH2/100)</f>
        <v>0</v>
      </c>
      <c r="I42" s="156"/>
      <c r="J42" s="157"/>
    </row>
    <row r="43" spans="1:10" ht="25.5" customHeight="1" x14ac:dyDescent="0.2">
      <c r="A43" s="137">
        <v>2</v>
      </c>
      <c r="B43" s="153" t="s">
        <v>56</v>
      </c>
      <c r="C43" s="154" t="s">
        <v>57</v>
      </c>
      <c r="D43" s="154"/>
      <c r="E43" s="154"/>
      <c r="F43" s="155">
        <f>'01 1 Pol'!AE185</f>
        <v>0</v>
      </c>
      <c r="G43" s="156">
        <f>'01 1 Pol'!AF185</f>
        <v>0</v>
      </c>
      <c r="H43" s="156">
        <f>(F43*SazbaDPH1/100)+(G43*SazbaDPH2/100)</f>
        <v>0</v>
      </c>
      <c r="I43" s="156">
        <f>F43+G43+H43</f>
        <v>0</v>
      </c>
      <c r="J43" s="157" t="str">
        <f>IF(CenaCelkemVypocet=0,"",I43/CenaCelkemVypocet*100)</f>
        <v/>
      </c>
    </row>
    <row r="44" spans="1:10" ht="25.5" customHeight="1" x14ac:dyDescent="0.2">
      <c r="A44" s="137">
        <v>3</v>
      </c>
      <c r="B44" s="158" t="s">
        <v>58</v>
      </c>
      <c r="C44" s="148" t="s">
        <v>59</v>
      </c>
      <c r="D44" s="148"/>
      <c r="E44" s="148"/>
      <c r="F44" s="159">
        <f>'01 1 Pol'!AE185</f>
        <v>0</v>
      </c>
      <c r="G44" s="151">
        <f>'01 1 Pol'!AF185</f>
        <v>0</v>
      </c>
      <c r="H44" s="151">
        <f>(F44*SazbaDPH1/100)+(G44*SazbaDPH2/100)</f>
        <v>0</v>
      </c>
      <c r="I44" s="151">
        <f>F44+G44+H44</f>
        <v>0</v>
      </c>
      <c r="J44" s="152" t="str">
        <f>IF(CenaCelkemVypocet=0,"",I44/CenaCelkemVypocet*100)</f>
        <v/>
      </c>
    </row>
    <row r="45" spans="1:10" ht="25.5" customHeight="1" x14ac:dyDescent="0.2">
      <c r="A45" s="137"/>
      <c r="B45" s="160" t="s">
        <v>60</v>
      </c>
      <c r="C45" s="161"/>
      <c r="D45" s="161"/>
      <c r="E45" s="162"/>
      <c r="F45" s="163">
        <f>SUMIF(A39:A44,"=1",F39:F44)</f>
        <v>0</v>
      </c>
      <c r="G45" s="164">
        <f>SUMIF(A39:A44,"=1",G39:G44)</f>
        <v>0</v>
      </c>
      <c r="H45" s="164">
        <f>SUMIF(A39:A44,"=1",H39:H44)</f>
        <v>0</v>
      </c>
      <c r="I45" s="164">
        <f>SUMIF(A39:A44,"=1",I39:I44)</f>
        <v>0</v>
      </c>
      <c r="J45" s="165">
        <f>SUMIF(A39:A44,"=1",J39:J44)</f>
        <v>0</v>
      </c>
    </row>
    <row r="47" spans="1:10" x14ac:dyDescent="0.2">
      <c r="A47" t="s">
        <v>62</v>
      </c>
      <c r="B47" t="s">
        <v>63</v>
      </c>
    </row>
    <row r="48" spans="1:10" x14ac:dyDescent="0.2">
      <c r="A48" t="s">
        <v>64</v>
      </c>
      <c r="B48" t="s">
        <v>65</v>
      </c>
    </row>
    <row r="49" spans="1:52" x14ac:dyDescent="0.2">
      <c r="A49" t="s">
        <v>66</v>
      </c>
      <c r="B49" t="s">
        <v>67</v>
      </c>
    </row>
    <row r="50" spans="1:52" x14ac:dyDescent="0.2">
      <c r="A50" t="s">
        <v>64</v>
      </c>
      <c r="B50" t="s">
        <v>68</v>
      </c>
    </row>
    <row r="51" spans="1:52" x14ac:dyDescent="0.2">
      <c r="A51" t="s">
        <v>66</v>
      </c>
      <c r="B51" t="s">
        <v>69</v>
      </c>
    </row>
    <row r="52" spans="1:52" ht="25.5" x14ac:dyDescent="0.2">
      <c r="B52" s="177" t="s">
        <v>70</v>
      </c>
      <c r="C52" s="177"/>
      <c r="D52" s="177"/>
      <c r="E52" s="177"/>
      <c r="F52" s="177"/>
      <c r="G52" s="177"/>
      <c r="H52" s="177"/>
      <c r="I52" s="177"/>
      <c r="J52" s="177"/>
      <c r="AZ52" s="176" t="str">
        <f>B52</f>
        <v>Položky označené D+M (dodávka + montáž) se oceňují včetně přesunu hmot. Ostatní vlastní položky jsou založeny na cenové soustavě RTS.</v>
      </c>
    </row>
    <row r="55" spans="1:52" ht="15.75" x14ac:dyDescent="0.25">
      <c r="B55" s="178" t="s">
        <v>71</v>
      </c>
    </row>
    <row r="57" spans="1:52" ht="25.5" customHeight="1" x14ac:dyDescent="0.2">
      <c r="A57" s="180"/>
      <c r="B57" s="183" t="s">
        <v>17</v>
      </c>
      <c r="C57" s="183" t="s">
        <v>5</v>
      </c>
      <c r="D57" s="184"/>
      <c r="E57" s="184"/>
      <c r="F57" s="185" t="s">
        <v>72</v>
      </c>
      <c r="G57" s="185"/>
      <c r="H57" s="185"/>
      <c r="I57" s="185" t="s">
        <v>29</v>
      </c>
      <c r="J57" s="185" t="s">
        <v>0</v>
      </c>
    </row>
    <row r="58" spans="1:52" ht="36.75" customHeight="1" x14ac:dyDescent="0.2">
      <c r="A58" s="181"/>
      <c r="B58" s="186" t="s">
        <v>73</v>
      </c>
      <c r="C58" s="187" t="s">
        <v>74</v>
      </c>
      <c r="D58" s="188"/>
      <c r="E58" s="188"/>
      <c r="F58" s="194" t="s">
        <v>24</v>
      </c>
      <c r="G58" s="195"/>
      <c r="H58" s="195"/>
      <c r="I58" s="195">
        <f>'01 1 Pol'!G8</f>
        <v>0</v>
      </c>
      <c r="J58" s="192" t="str">
        <f>IF(I75=0,"",I58/I75*100)</f>
        <v/>
      </c>
    </row>
    <row r="59" spans="1:52" ht="36.75" customHeight="1" x14ac:dyDescent="0.2">
      <c r="A59" s="181"/>
      <c r="B59" s="186" t="s">
        <v>75</v>
      </c>
      <c r="C59" s="187" t="s">
        <v>76</v>
      </c>
      <c r="D59" s="188"/>
      <c r="E59" s="188"/>
      <c r="F59" s="194" t="s">
        <v>24</v>
      </c>
      <c r="G59" s="195"/>
      <c r="H59" s="195"/>
      <c r="I59" s="195">
        <f>'01 1 Pol'!G22</f>
        <v>0</v>
      </c>
      <c r="J59" s="192" t="str">
        <f>IF(I75=0,"",I59/I75*100)</f>
        <v/>
      </c>
    </row>
    <row r="60" spans="1:52" ht="36.75" customHeight="1" x14ac:dyDescent="0.2">
      <c r="A60" s="181"/>
      <c r="B60" s="186" t="s">
        <v>77</v>
      </c>
      <c r="C60" s="187" t="s">
        <v>78</v>
      </c>
      <c r="D60" s="188"/>
      <c r="E60" s="188"/>
      <c r="F60" s="194" t="s">
        <v>24</v>
      </c>
      <c r="G60" s="195"/>
      <c r="H60" s="195"/>
      <c r="I60" s="195">
        <f>'01 1 Pol'!G33</f>
        <v>0</v>
      </c>
      <c r="J60" s="192" t="str">
        <f>IF(I75=0,"",I60/I75*100)</f>
        <v/>
      </c>
    </row>
    <row r="61" spans="1:52" ht="36.75" customHeight="1" x14ac:dyDescent="0.2">
      <c r="A61" s="181"/>
      <c r="B61" s="186" t="s">
        <v>79</v>
      </c>
      <c r="C61" s="187" t="s">
        <v>80</v>
      </c>
      <c r="D61" s="188"/>
      <c r="E61" s="188"/>
      <c r="F61" s="194" t="s">
        <v>24</v>
      </c>
      <c r="G61" s="195"/>
      <c r="H61" s="195"/>
      <c r="I61" s="195">
        <f>'01 1 Pol'!G52</f>
        <v>0</v>
      </c>
      <c r="J61" s="192" t="str">
        <f>IF(I75=0,"",I61/I75*100)</f>
        <v/>
      </c>
    </row>
    <row r="62" spans="1:52" ht="36.75" customHeight="1" x14ac:dyDescent="0.2">
      <c r="A62" s="181"/>
      <c r="B62" s="186" t="s">
        <v>81</v>
      </c>
      <c r="C62" s="187" t="s">
        <v>82</v>
      </c>
      <c r="D62" s="188"/>
      <c r="E62" s="188"/>
      <c r="F62" s="194" t="s">
        <v>24</v>
      </c>
      <c r="G62" s="195"/>
      <c r="H62" s="195"/>
      <c r="I62" s="195">
        <f>'01 1 Pol'!G56</f>
        <v>0</v>
      </c>
      <c r="J62" s="192" t="str">
        <f>IF(I75=0,"",I62/I75*100)</f>
        <v/>
      </c>
    </row>
    <row r="63" spans="1:52" ht="36.75" customHeight="1" x14ac:dyDescent="0.2">
      <c r="A63" s="181"/>
      <c r="B63" s="186" t="s">
        <v>83</v>
      </c>
      <c r="C63" s="187" t="s">
        <v>84</v>
      </c>
      <c r="D63" s="188"/>
      <c r="E63" s="188"/>
      <c r="F63" s="194" t="s">
        <v>24</v>
      </c>
      <c r="G63" s="195"/>
      <c r="H63" s="195"/>
      <c r="I63" s="195">
        <f>'01 1 Pol'!G84</f>
        <v>0</v>
      </c>
      <c r="J63" s="192" t="str">
        <f>IF(I75=0,"",I63/I75*100)</f>
        <v/>
      </c>
    </row>
    <row r="64" spans="1:52" ht="36.75" customHeight="1" x14ac:dyDescent="0.2">
      <c r="A64" s="181"/>
      <c r="B64" s="186" t="s">
        <v>85</v>
      </c>
      <c r="C64" s="187" t="s">
        <v>86</v>
      </c>
      <c r="D64" s="188"/>
      <c r="E64" s="188"/>
      <c r="F64" s="194" t="s">
        <v>25</v>
      </c>
      <c r="G64" s="195"/>
      <c r="H64" s="195"/>
      <c r="I64" s="195">
        <f>'01 1 Pol'!G87</f>
        <v>0</v>
      </c>
      <c r="J64" s="192" t="str">
        <f>IF(I75=0,"",I64/I75*100)</f>
        <v/>
      </c>
    </row>
    <row r="65" spans="1:10" ht="36.75" customHeight="1" x14ac:dyDescent="0.2">
      <c r="A65" s="181"/>
      <c r="B65" s="186" t="s">
        <v>87</v>
      </c>
      <c r="C65" s="187" t="s">
        <v>88</v>
      </c>
      <c r="D65" s="188"/>
      <c r="E65" s="188"/>
      <c r="F65" s="194" t="s">
        <v>25</v>
      </c>
      <c r="G65" s="195"/>
      <c r="H65" s="195"/>
      <c r="I65" s="195">
        <f>'01 1 Pol'!G94</f>
        <v>0</v>
      </c>
      <c r="J65" s="192" t="str">
        <f>IF(I75=0,"",I65/I75*100)</f>
        <v/>
      </c>
    </row>
    <row r="66" spans="1:10" ht="36.75" customHeight="1" x14ac:dyDescent="0.2">
      <c r="A66" s="181"/>
      <c r="B66" s="186" t="s">
        <v>89</v>
      </c>
      <c r="C66" s="187" t="s">
        <v>90</v>
      </c>
      <c r="D66" s="188"/>
      <c r="E66" s="188"/>
      <c r="F66" s="194" t="s">
        <v>25</v>
      </c>
      <c r="G66" s="195"/>
      <c r="H66" s="195"/>
      <c r="I66" s="195">
        <f>'01 1 Pol'!G111</f>
        <v>0</v>
      </c>
      <c r="J66" s="192" t="str">
        <f>IF(I75=0,"",I66/I75*100)</f>
        <v/>
      </c>
    </row>
    <row r="67" spans="1:10" ht="36.75" customHeight="1" x14ac:dyDescent="0.2">
      <c r="A67" s="181"/>
      <c r="B67" s="186" t="s">
        <v>91</v>
      </c>
      <c r="C67" s="187" t="s">
        <v>92</v>
      </c>
      <c r="D67" s="188"/>
      <c r="E67" s="188"/>
      <c r="F67" s="194" t="s">
        <v>25</v>
      </c>
      <c r="G67" s="195"/>
      <c r="H67" s="195"/>
      <c r="I67" s="195">
        <f>'01 1 Pol'!G115</f>
        <v>0</v>
      </c>
      <c r="J67" s="192" t="str">
        <f>IF(I75=0,"",I67/I75*100)</f>
        <v/>
      </c>
    </row>
    <row r="68" spans="1:10" ht="36.75" customHeight="1" x14ac:dyDescent="0.2">
      <c r="A68" s="181"/>
      <c r="B68" s="186" t="s">
        <v>93</v>
      </c>
      <c r="C68" s="187" t="s">
        <v>94</v>
      </c>
      <c r="D68" s="188"/>
      <c r="E68" s="188"/>
      <c r="F68" s="194" t="s">
        <v>25</v>
      </c>
      <c r="G68" s="195"/>
      <c r="H68" s="195"/>
      <c r="I68" s="195">
        <f>'01 1 Pol'!G126</f>
        <v>0</v>
      </c>
      <c r="J68" s="192" t="str">
        <f>IF(I75=0,"",I68/I75*100)</f>
        <v/>
      </c>
    </row>
    <row r="69" spans="1:10" ht="36.75" customHeight="1" x14ac:dyDescent="0.2">
      <c r="A69" s="181"/>
      <c r="B69" s="186" t="s">
        <v>95</v>
      </c>
      <c r="C69" s="187" t="s">
        <v>96</v>
      </c>
      <c r="D69" s="188"/>
      <c r="E69" s="188"/>
      <c r="F69" s="194" t="s">
        <v>25</v>
      </c>
      <c r="G69" s="195"/>
      <c r="H69" s="195"/>
      <c r="I69" s="195">
        <f>'01 1 Pol'!G162</f>
        <v>0</v>
      </c>
      <c r="J69" s="192" t="str">
        <f>IF(I75=0,"",I69/I75*100)</f>
        <v/>
      </c>
    </row>
    <row r="70" spans="1:10" ht="36.75" customHeight="1" x14ac:dyDescent="0.2">
      <c r="A70" s="181"/>
      <c r="B70" s="186" t="s">
        <v>97</v>
      </c>
      <c r="C70" s="187" t="s">
        <v>98</v>
      </c>
      <c r="D70" s="188"/>
      <c r="E70" s="188"/>
      <c r="F70" s="194" t="s">
        <v>25</v>
      </c>
      <c r="G70" s="195"/>
      <c r="H70" s="195"/>
      <c r="I70" s="195">
        <f>'01 1 Pol'!G170</f>
        <v>0</v>
      </c>
      <c r="J70" s="192" t="str">
        <f>IF(I75=0,"",I70/I75*100)</f>
        <v/>
      </c>
    </row>
    <row r="71" spans="1:10" ht="36.75" customHeight="1" x14ac:dyDescent="0.2">
      <c r="A71" s="181"/>
      <c r="B71" s="186" t="s">
        <v>99</v>
      </c>
      <c r="C71" s="187" t="s">
        <v>100</v>
      </c>
      <c r="D71" s="188"/>
      <c r="E71" s="188"/>
      <c r="F71" s="194" t="s">
        <v>26</v>
      </c>
      <c r="G71" s="195"/>
      <c r="H71" s="195"/>
      <c r="I71" s="195">
        <f>'01 1 Pol'!G174</f>
        <v>0</v>
      </c>
      <c r="J71" s="192" t="str">
        <f>IF(I75=0,"",I71/I75*100)</f>
        <v/>
      </c>
    </row>
    <row r="72" spans="1:10" ht="36.75" customHeight="1" x14ac:dyDescent="0.2">
      <c r="A72" s="181"/>
      <c r="B72" s="186" t="s">
        <v>101</v>
      </c>
      <c r="C72" s="187" t="s">
        <v>102</v>
      </c>
      <c r="D72" s="188"/>
      <c r="E72" s="188"/>
      <c r="F72" s="194" t="s">
        <v>103</v>
      </c>
      <c r="G72" s="195"/>
      <c r="H72" s="195"/>
      <c r="I72" s="195">
        <f>'01 1 Pol'!G176</f>
        <v>0</v>
      </c>
      <c r="J72" s="192" t="str">
        <f>IF(I75=0,"",I72/I75*100)</f>
        <v/>
      </c>
    </row>
    <row r="73" spans="1:10" ht="36.75" customHeight="1" x14ac:dyDescent="0.2">
      <c r="A73" s="181"/>
      <c r="B73" s="186" t="s">
        <v>104</v>
      </c>
      <c r="C73" s="187" t="s">
        <v>27</v>
      </c>
      <c r="D73" s="188"/>
      <c r="E73" s="188"/>
      <c r="F73" s="194" t="s">
        <v>104</v>
      </c>
      <c r="G73" s="195"/>
      <c r="H73" s="195"/>
      <c r="I73" s="195">
        <f>'00 00 Naklady'!G8</f>
        <v>0</v>
      </c>
      <c r="J73" s="192" t="str">
        <f>IF(I75=0,"",I73/I75*100)</f>
        <v/>
      </c>
    </row>
    <row r="74" spans="1:10" ht="36.75" customHeight="1" x14ac:dyDescent="0.2">
      <c r="A74" s="181"/>
      <c r="B74" s="186" t="s">
        <v>105</v>
      </c>
      <c r="C74" s="187" t="s">
        <v>28</v>
      </c>
      <c r="D74" s="188"/>
      <c r="E74" s="188"/>
      <c r="F74" s="194" t="s">
        <v>105</v>
      </c>
      <c r="G74" s="195"/>
      <c r="H74" s="195"/>
      <c r="I74" s="195">
        <f>'00 00 Naklady'!G11</f>
        <v>0</v>
      </c>
      <c r="J74" s="192" t="str">
        <f>IF(I75=0,"",I74/I75*100)</f>
        <v/>
      </c>
    </row>
    <row r="75" spans="1:10" ht="25.5" customHeight="1" x14ac:dyDescent="0.2">
      <c r="A75" s="182"/>
      <c r="B75" s="189" t="s">
        <v>1</v>
      </c>
      <c r="C75" s="190"/>
      <c r="D75" s="191"/>
      <c r="E75" s="191"/>
      <c r="F75" s="196"/>
      <c r="G75" s="197"/>
      <c r="H75" s="197"/>
      <c r="I75" s="197">
        <f>SUM(I58:I74)</f>
        <v>0</v>
      </c>
      <c r="J75" s="193">
        <f>SUM(J58:J74)</f>
        <v>0</v>
      </c>
    </row>
    <row r="76" spans="1:10" x14ac:dyDescent="0.2">
      <c r="F76" s="135"/>
      <c r="G76" s="135"/>
      <c r="H76" s="135"/>
      <c r="I76" s="135"/>
      <c r="J76" s="136"/>
    </row>
    <row r="77" spans="1:10" x14ac:dyDescent="0.2">
      <c r="F77" s="135"/>
      <c r="G77" s="135"/>
      <c r="H77" s="135"/>
      <c r="I77" s="135"/>
      <c r="J77" s="136"/>
    </row>
    <row r="78" spans="1:10" x14ac:dyDescent="0.2">
      <c r="F78" s="135"/>
      <c r="G78" s="135"/>
      <c r="H78" s="135"/>
      <c r="I78" s="135"/>
      <c r="J78" s="136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B52:J52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2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106</v>
      </c>
      <c r="B1" s="199"/>
      <c r="C1" s="199"/>
      <c r="D1" s="199"/>
      <c r="E1" s="199"/>
      <c r="F1" s="199"/>
      <c r="G1" s="199"/>
      <c r="AG1" t="s">
        <v>107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108</v>
      </c>
    </row>
    <row r="3" spans="1:60" ht="24.95" customHeight="1" x14ac:dyDescent="0.2">
      <c r="A3" s="200" t="s">
        <v>8</v>
      </c>
      <c r="B3" s="49" t="s">
        <v>53</v>
      </c>
      <c r="C3" s="203" t="s">
        <v>54</v>
      </c>
      <c r="D3" s="201"/>
      <c r="E3" s="201"/>
      <c r="F3" s="201"/>
      <c r="G3" s="202"/>
      <c r="AC3" s="179" t="s">
        <v>109</v>
      </c>
      <c r="AG3" t="s">
        <v>110</v>
      </c>
    </row>
    <row r="4" spans="1:60" ht="24.95" customHeight="1" x14ac:dyDescent="0.2">
      <c r="A4" s="204" t="s">
        <v>9</v>
      </c>
      <c r="B4" s="205" t="s">
        <v>53</v>
      </c>
      <c r="C4" s="206" t="s">
        <v>54</v>
      </c>
      <c r="D4" s="207"/>
      <c r="E4" s="207"/>
      <c r="F4" s="207"/>
      <c r="G4" s="208"/>
      <c r="AG4" t="s">
        <v>111</v>
      </c>
    </row>
    <row r="5" spans="1:60" x14ac:dyDescent="0.2">
      <c r="D5" s="10"/>
    </row>
    <row r="6" spans="1:60" ht="38.25" x14ac:dyDescent="0.2">
      <c r="A6" s="210" t="s">
        <v>112</v>
      </c>
      <c r="B6" s="212" t="s">
        <v>113</v>
      </c>
      <c r="C6" s="212" t="s">
        <v>114</v>
      </c>
      <c r="D6" s="211" t="s">
        <v>115</v>
      </c>
      <c r="E6" s="210" t="s">
        <v>116</v>
      </c>
      <c r="F6" s="209" t="s">
        <v>117</v>
      </c>
      <c r="G6" s="210" t="s">
        <v>29</v>
      </c>
      <c r="H6" s="213" t="s">
        <v>30</v>
      </c>
      <c r="I6" s="213" t="s">
        <v>118</v>
      </c>
      <c r="J6" s="213" t="s">
        <v>31</v>
      </c>
      <c r="K6" s="213" t="s">
        <v>119</v>
      </c>
      <c r="L6" s="213" t="s">
        <v>120</v>
      </c>
      <c r="M6" s="213" t="s">
        <v>121</v>
      </c>
      <c r="N6" s="213" t="s">
        <v>122</v>
      </c>
      <c r="O6" s="213" t="s">
        <v>123</v>
      </c>
      <c r="P6" s="213" t="s">
        <v>124</v>
      </c>
      <c r="Q6" s="213" t="s">
        <v>125</v>
      </c>
      <c r="R6" s="213" t="s">
        <v>126</v>
      </c>
      <c r="S6" s="213" t="s">
        <v>127</v>
      </c>
      <c r="T6" s="213" t="s">
        <v>128</v>
      </c>
      <c r="U6" s="213" t="s">
        <v>129</v>
      </c>
      <c r="V6" s="213" t="s">
        <v>130</v>
      </c>
      <c r="W6" s="213" t="s">
        <v>131</v>
      </c>
      <c r="X6" s="213" t="s">
        <v>132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</row>
    <row r="8" spans="1:60" x14ac:dyDescent="0.2">
      <c r="A8" s="226" t="s">
        <v>133</v>
      </c>
      <c r="B8" s="227" t="s">
        <v>104</v>
      </c>
      <c r="C8" s="248" t="s">
        <v>27</v>
      </c>
      <c r="D8" s="228"/>
      <c r="E8" s="229"/>
      <c r="F8" s="230"/>
      <c r="G8" s="230">
        <f>SUMIF(AG9:AG10,"&lt;&gt;NOR",G9:G10)</f>
        <v>0</v>
      </c>
      <c r="H8" s="230"/>
      <c r="I8" s="230">
        <f>SUM(I9:I10)</f>
        <v>0</v>
      </c>
      <c r="J8" s="230"/>
      <c r="K8" s="230">
        <f>SUM(K9:K10)</f>
        <v>0</v>
      </c>
      <c r="L8" s="230"/>
      <c r="M8" s="230">
        <f>SUM(M9:M10)</f>
        <v>0</v>
      </c>
      <c r="N8" s="229"/>
      <c r="O8" s="229">
        <f>SUM(O9:O10)</f>
        <v>0</v>
      </c>
      <c r="P8" s="229"/>
      <c r="Q8" s="229">
        <f>SUM(Q9:Q10)</f>
        <v>0</v>
      </c>
      <c r="R8" s="230"/>
      <c r="S8" s="230"/>
      <c r="T8" s="231"/>
      <c r="U8" s="225"/>
      <c r="V8" s="225">
        <f>SUM(V9:V10)</f>
        <v>0</v>
      </c>
      <c r="W8" s="225"/>
      <c r="X8" s="225"/>
      <c r="AG8" t="s">
        <v>134</v>
      </c>
    </row>
    <row r="9" spans="1:60" outlineLevel="1" x14ac:dyDescent="0.2">
      <c r="A9" s="233">
        <v>1</v>
      </c>
      <c r="B9" s="234" t="s">
        <v>135</v>
      </c>
      <c r="C9" s="249" t="s">
        <v>136</v>
      </c>
      <c r="D9" s="235" t="s">
        <v>137</v>
      </c>
      <c r="E9" s="236">
        <v>1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15</v>
      </c>
      <c r="M9" s="238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8"/>
      <c r="S9" s="238" t="s">
        <v>138</v>
      </c>
      <c r="T9" s="239" t="s">
        <v>139</v>
      </c>
      <c r="U9" s="224">
        <v>0</v>
      </c>
      <c r="V9" s="224">
        <f>ROUND(E9*U9,2)</f>
        <v>0</v>
      </c>
      <c r="W9" s="224"/>
      <c r="X9" s="224" t="s">
        <v>140</v>
      </c>
      <c r="Y9" s="214"/>
      <c r="Z9" s="214"/>
      <c r="AA9" s="214"/>
      <c r="AB9" s="214"/>
      <c r="AC9" s="214"/>
      <c r="AD9" s="214"/>
      <c r="AE9" s="214"/>
      <c r="AF9" s="214"/>
      <c r="AG9" s="214" t="s">
        <v>141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21"/>
      <c r="B10" s="222"/>
      <c r="C10" s="250" t="s">
        <v>142</v>
      </c>
      <c r="D10" s="240"/>
      <c r="E10" s="240"/>
      <c r="F10" s="240"/>
      <c r="G10" s="240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14"/>
      <c r="Z10" s="214"/>
      <c r="AA10" s="214"/>
      <c r="AB10" s="214"/>
      <c r="AC10" s="214"/>
      <c r="AD10" s="214"/>
      <c r="AE10" s="214"/>
      <c r="AF10" s="214"/>
      <c r="AG10" s="214" t="s">
        <v>143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x14ac:dyDescent="0.2">
      <c r="A11" s="226" t="s">
        <v>133</v>
      </c>
      <c r="B11" s="227" t="s">
        <v>105</v>
      </c>
      <c r="C11" s="248" t="s">
        <v>28</v>
      </c>
      <c r="D11" s="228"/>
      <c r="E11" s="229"/>
      <c r="F11" s="230"/>
      <c r="G11" s="230">
        <f>SUMIF(AG12:AG13,"&lt;&gt;NOR",G12:G13)</f>
        <v>0</v>
      </c>
      <c r="H11" s="230"/>
      <c r="I11" s="230">
        <f>SUM(I12:I13)</f>
        <v>0</v>
      </c>
      <c r="J11" s="230"/>
      <c r="K11" s="230">
        <f>SUM(K12:K13)</f>
        <v>0</v>
      </c>
      <c r="L11" s="230"/>
      <c r="M11" s="230">
        <f>SUM(M12:M13)</f>
        <v>0</v>
      </c>
      <c r="N11" s="229"/>
      <c r="O11" s="229">
        <f>SUM(O12:O13)</f>
        <v>0</v>
      </c>
      <c r="P11" s="229"/>
      <c r="Q11" s="229">
        <f>SUM(Q12:Q13)</f>
        <v>0</v>
      </c>
      <c r="R11" s="230"/>
      <c r="S11" s="230"/>
      <c r="T11" s="231"/>
      <c r="U11" s="225"/>
      <c r="V11" s="225">
        <f>SUM(V12:V13)</f>
        <v>0</v>
      </c>
      <c r="W11" s="225"/>
      <c r="X11" s="225"/>
      <c r="AG11" t="s">
        <v>134</v>
      </c>
    </row>
    <row r="12" spans="1:60" outlineLevel="1" x14ac:dyDescent="0.2">
      <c r="A12" s="241">
        <v>2</v>
      </c>
      <c r="B12" s="242" t="s">
        <v>144</v>
      </c>
      <c r="C12" s="251" t="s">
        <v>145</v>
      </c>
      <c r="D12" s="243" t="s">
        <v>137</v>
      </c>
      <c r="E12" s="244">
        <v>1</v>
      </c>
      <c r="F12" s="245"/>
      <c r="G12" s="246">
        <f>ROUND(E12*F12,2)</f>
        <v>0</v>
      </c>
      <c r="H12" s="245"/>
      <c r="I12" s="246">
        <f>ROUND(E12*H12,2)</f>
        <v>0</v>
      </c>
      <c r="J12" s="245"/>
      <c r="K12" s="246">
        <f>ROUND(E12*J12,2)</f>
        <v>0</v>
      </c>
      <c r="L12" s="246">
        <v>15</v>
      </c>
      <c r="M12" s="246">
        <f>G12*(1+L12/100)</f>
        <v>0</v>
      </c>
      <c r="N12" s="244">
        <v>0</v>
      </c>
      <c r="O12" s="244">
        <f>ROUND(E12*N12,2)</f>
        <v>0</v>
      </c>
      <c r="P12" s="244">
        <v>0</v>
      </c>
      <c r="Q12" s="244">
        <f>ROUND(E12*P12,2)</f>
        <v>0</v>
      </c>
      <c r="R12" s="246"/>
      <c r="S12" s="246" t="s">
        <v>138</v>
      </c>
      <c r="T12" s="247" t="s">
        <v>139</v>
      </c>
      <c r="U12" s="224">
        <v>0</v>
      </c>
      <c r="V12" s="224">
        <f>ROUND(E12*U12,2)</f>
        <v>0</v>
      </c>
      <c r="W12" s="224"/>
      <c r="X12" s="224" t="s">
        <v>140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146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3">
        <v>3</v>
      </c>
      <c r="B13" s="234" t="s">
        <v>147</v>
      </c>
      <c r="C13" s="249" t="s">
        <v>148</v>
      </c>
      <c r="D13" s="235" t="s">
        <v>137</v>
      </c>
      <c r="E13" s="236">
        <v>1</v>
      </c>
      <c r="F13" s="237"/>
      <c r="G13" s="238">
        <f>ROUND(E13*F13,2)</f>
        <v>0</v>
      </c>
      <c r="H13" s="237"/>
      <c r="I13" s="238">
        <f>ROUND(E13*H13,2)</f>
        <v>0</v>
      </c>
      <c r="J13" s="237"/>
      <c r="K13" s="238">
        <f>ROUND(E13*J13,2)</f>
        <v>0</v>
      </c>
      <c r="L13" s="238">
        <v>15</v>
      </c>
      <c r="M13" s="238">
        <f>G13*(1+L13/100)</f>
        <v>0</v>
      </c>
      <c r="N13" s="236">
        <v>0</v>
      </c>
      <c r="O13" s="236">
        <f>ROUND(E13*N13,2)</f>
        <v>0</v>
      </c>
      <c r="P13" s="236">
        <v>0</v>
      </c>
      <c r="Q13" s="236">
        <f>ROUND(E13*P13,2)</f>
        <v>0</v>
      </c>
      <c r="R13" s="238"/>
      <c r="S13" s="238" t="s">
        <v>138</v>
      </c>
      <c r="T13" s="239" t="s">
        <v>139</v>
      </c>
      <c r="U13" s="224">
        <v>0</v>
      </c>
      <c r="V13" s="224">
        <f>ROUND(E13*U13,2)</f>
        <v>0</v>
      </c>
      <c r="W13" s="224"/>
      <c r="X13" s="224" t="s">
        <v>140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146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x14ac:dyDescent="0.2">
      <c r="A14" s="3"/>
      <c r="B14" s="4"/>
      <c r="C14" s="252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AE14">
        <v>15</v>
      </c>
      <c r="AF14">
        <v>21</v>
      </c>
      <c r="AG14" t="s">
        <v>120</v>
      </c>
    </row>
    <row r="15" spans="1:60" x14ac:dyDescent="0.2">
      <c r="A15" s="217"/>
      <c r="B15" s="218" t="s">
        <v>29</v>
      </c>
      <c r="C15" s="253"/>
      <c r="D15" s="219"/>
      <c r="E15" s="220"/>
      <c r="F15" s="220"/>
      <c r="G15" s="232">
        <f>G8+G11</f>
        <v>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AE15">
        <f>SUMIF(L7:L13,AE14,G7:G13)</f>
        <v>0</v>
      </c>
      <c r="AF15">
        <f>SUMIF(L7:L13,AF14,G7:G13)</f>
        <v>0</v>
      </c>
      <c r="AG15" t="s">
        <v>149</v>
      </c>
    </row>
    <row r="16" spans="1:60" x14ac:dyDescent="0.2">
      <c r="C16" s="254"/>
      <c r="D16" s="10"/>
      <c r="AG16" t="s">
        <v>150</v>
      </c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5"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59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151</v>
      </c>
      <c r="B1" s="199"/>
      <c r="C1" s="199"/>
      <c r="D1" s="199"/>
      <c r="E1" s="199"/>
      <c r="F1" s="199"/>
      <c r="G1" s="199"/>
      <c r="AG1" t="s">
        <v>107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108</v>
      </c>
    </row>
    <row r="3" spans="1:60" ht="24.95" customHeight="1" x14ac:dyDescent="0.2">
      <c r="A3" s="200" t="s">
        <v>8</v>
      </c>
      <c r="B3" s="49" t="s">
        <v>56</v>
      </c>
      <c r="C3" s="203" t="s">
        <v>57</v>
      </c>
      <c r="D3" s="201"/>
      <c r="E3" s="201"/>
      <c r="F3" s="201"/>
      <c r="G3" s="202"/>
      <c r="AC3" s="179" t="s">
        <v>108</v>
      </c>
      <c r="AG3" t="s">
        <v>110</v>
      </c>
    </row>
    <row r="4" spans="1:60" ht="24.95" customHeight="1" x14ac:dyDescent="0.2">
      <c r="A4" s="204" t="s">
        <v>9</v>
      </c>
      <c r="B4" s="205" t="s">
        <v>58</v>
      </c>
      <c r="C4" s="206" t="s">
        <v>59</v>
      </c>
      <c r="D4" s="207"/>
      <c r="E4" s="207"/>
      <c r="F4" s="207"/>
      <c r="G4" s="208"/>
      <c r="AG4" t="s">
        <v>111</v>
      </c>
    </row>
    <row r="5" spans="1:60" x14ac:dyDescent="0.2">
      <c r="D5" s="10"/>
    </row>
    <row r="6" spans="1:60" ht="38.25" x14ac:dyDescent="0.2">
      <c r="A6" s="210" t="s">
        <v>112</v>
      </c>
      <c r="B6" s="212" t="s">
        <v>113</v>
      </c>
      <c r="C6" s="212" t="s">
        <v>114</v>
      </c>
      <c r="D6" s="211" t="s">
        <v>115</v>
      </c>
      <c r="E6" s="210" t="s">
        <v>116</v>
      </c>
      <c r="F6" s="209" t="s">
        <v>117</v>
      </c>
      <c r="G6" s="210" t="s">
        <v>29</v>
      </c>
      <c r="H6" s="213" t="s">
        <v>30</v>
      </c>
      <c r="I6" s="213" t="s">
        <v>118</v>
      </c>
      <c r="J6" s="213" t="s">
        <v>31</v>
      </c>
      <c r="K6" s="213" t="s">
        <v>119</v>
      </c>
      <c r="L6" s="213" t="s">
        <v>120</v>
      </c>
      <c r="M6" s="213" t="s">
        <v>121</v>
      </c>
      <c r="N6" s="213" t="s">
        <v>122</v>
      </c>
      <c r="O6" s="213" t="s">
        <v>123</v>
      </c>
      <c r="P6" s="213" t="s">
        <v>124</v>
      </c>
      <c r="Q6" s="213" t="s">
        <v>125</v>
      </c>
      <c r="R6" s="213" t="s">
        <v>126</v>
      </c>
      <c r="S6" s="213" t="s">
        <v>127</v>
      </c>
      <c r="T6" s="213" t="s">
        <v>128</v>
      </c>
      <c r="U6" s="213" t="s">
        <v>129</v>
      </c>
      <c r="V6" s="213" t="s">
        <v>130</v>
      </c>
      <c r="W6" s="213" t="s">
        <v>131</v>
      </c>
      <c r="X6" s="213" t="s">
        <v>132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</row>
    <row r="8" spans="1:60" x14ac:dyDescent="0.2">
      <c r="A8" s="226" t="s">
        <v>133</v>
      </c>
      <c r="B8" s="227" t="s">
        <v>73</v>
      </c>
      <c r="C8" s="248" t="s">
        <v>74</v>
      </c>
      <c r="D8" s="228"/>
      <c r="E8" s="229"/>
      <c r="F8" s="230"/>
      <c r="G8" s="230">
        <f>SUMIF(AG9:AG21,"&lt;&gt;NOR",G9:G21)</f>
        <v>0</v>
      </c>
      <c r="H8" s="230"/>
      <c r="I8" s="230">
        <f>SUM(I9:I21)</f>
        <v>0</v>
      </c>
      <c r="J8" s="230"/>
      <c r="K8" s="230">
        <f>SUM(K9:K21)</f>
        <v>0</v>
      </c>
      <c r="L8" s="230"/>
      <c r="M8" s="230">
        <f>SUM(M9:M21)</f>
        <v>0</v>
      </c>
      <c r="N8" s="229"/>
      <c r="O8" s="229">
        <f>SUM(O9:O21)</f>
        <v>0.21</v>
      </c>
      <c r="P8" s="229"/>
      <c r="Q8" s="229">
        <f>SUM(Q9:Q21)</f>
        <v>0</v>
      </c>
      <c r="R8" s="230"/>
      <c r="S8" s="230"/>
      <c r="T8" s="231"/>
      <c r="U8" s="225"/>
      <c r="V8" s="225">
        <f>SUM(V9:V21)</f>
        <v>33.29</v>
      </c>
      <c r="W8" s="225"/>
      <c r="X8" s="225"/>
      <c r="AG8" t="s">
        <v>134</v>
      </c>
    </row>
    <row r="9" spans="1:60" ht="22.5" outlineLevel="1" x14ac:dyDescent="0.2">
      <c r="A9" s="233">
        <v>1</v>
      </c>
      <c r="B9" s="234" t="s">
        <v>152</v>
      </c>
      <c r="C9" s="249" t="s">
        <v>153</v>
      </c>
      <c r="D9" s="235" t="s">
        <v>154</v>
      </c>
      <c r="E9" s="236">
        <v>9.4124999999999996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15</v>
      </c>
      <c r="M9" s="238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8"/>
      <c r="S9" s="238" t="s">
        <v>155</v>
      </c>
      <c r="T9" s="239" t="s">
        <v>139</v>
      </c>
      <c r="U9" s="224">
        <v>1.39</v>
      </c>
      <c r="V9" s="224">
        <f>ROUND(E9*U9,2)</f>
        <v>13.08</v>
      </c>
      <c r="W9" s="224"/>
      <c r="X9" s="224" t="s">
        <v>156</v>
      </c>
      <c r="Y9" s="214"/>
      <c r="Z9" s="214"/>
      <c r="AA9" s="214"/>
      <c r="AB9" s="214"/>
      <c r="AC9" s="214"/>
      <c r="AD9" s="214"/>
      <c r="AE9" s="214"/>
      <c r="AF9" s="214"/>
      <c r="AG9" s="214" t="s">
        <v>157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21"/>
      <c r="B10" s="222"/>
      <c r="C10" s="260" t="s">
        <v>158</v>
      </c>
      <c r="D10" s="255"/>
      <c r="E10" s="256"/>
      <c r="F10" s="224"/>
      <c r="G10" s="224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14"/>
      <c r="Z10" s="214"/>
      <c r="AA10" s="214"/>
      <c r="AB10" s="214"/>
      <c r="AC10" s="214"/>
      <c r="AD10" s="214"/>
      <c r="AE10" s="214"/>
      <c r="AF10" s="214"/>
      <c r="AG10" s="214" t="s">
        <v>159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1"/>
      <c r="B11" s="222"/>
      <c r="C11" s="260" t="s">
        <v>160</v>
      </c>
      <c r="D11" s="255"/>
      <c r="E11" s="256">
        <v>9.4124999999999996</v>
      </c>
      <c r="F11" s="224"/>
      <c r="G11" s="224"/>
      <c r="H11" s="224"/>
      <c r="I11" s="224"/>
      <c r="J11" s="224"/>
      <c r="K11" s="224"/>
      <c r="L11" s="224"/>
      <c r="M11" s="224"/>
      <c r="N11" s="223"/>
      <c r="O11" s="223"/>
      <c r="P11" s="223"/>
      <c r="Q11" s="223"/>
      <c r="R11" s="224"/>
      <c r="S11" s="224"/>
      <c r="T11" s="224"/>
      <c r="U11" s="224"/>
      <c r="V11" s="224"/>
      <c r="W11" s="224"/>
      <c r="X11" s="224"/>
      <c r="Y11" s="214"/>
      <c r="Z11" s="214"/>
      <c r="AA11" s="214"/>
      <c r="AB11" s="214"/>
      <c r="AC11" s="214"/>
      <c r="AD11" s="214"/>
      <c r="AE11" s="214"/>
      <c r="AF11" s="214"/>
      <c r="AG11" s="214" t="s">
        <v>159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22.5" outlineLevel="1" x14ac:dyDescent="0.2">
      <c r="A12" s="233">
        <v>2</v>
      </c>
      <c r="B12" s="234" t="s">
        <v>161</v>
      </c>
      <c r="C12" s="249" t="s">
        <v>162</v>
      </c>
      <c r="D12" s="235" t="s">
        <v>154</v>
      </c>
      <c r="E12" s="236">
        <v>8.5425000000000004</v>
      </c>
      <c r="F12" s="237"/>
      <c r="G12" s="238">
        <f>ROUND(E12*F12,2)</f>
        <v>0</v>
      </c>
      <c r="H12" s="237"/>
      <c r="I12" s="238">
        <f>ROUND(E12*H12,2)</f>
        <v>0</v>
      </c>
      <c r="J12" s="237"/>
      <c r="K12" s="238">
        <f>ROUND(E12*J12,2)</f>
        <v>0</v>
      </c>
      <c r="L12" s="238">
        <v>15</v>
      </c>
      <c r="M12" s="238">
        <f>G12*(1+L12/100)</f>
        <v>0</v>
      </c>
      <c r="N12" s="236">
        <v>0</v>
      </c>
      <c r="O12" s="236">
        <f>ROUND(E12*N12,2)</f>
        <v>0</v>
      </c>
      <c r="P12" s="236">
        <v>0</v>
      </c>
      <c r="Q12" s="236">
        <f>ROUND(E12*P12,2)</f>
        <v>0</v>
      </c>
      <c r="R12" s="238"/>
      <c r="S12" s="238" t="s">
        <v>155</v>
      </c>
      <c r="T12" s="239" t="s">
        <v>139</v>
      </c>
      <c r="U12" s="224">
        <v>1.39</v>
      </c>
      <c r="V12" s="224">
        <f>ROUND(E12*U12,2)</f>
        <v>11.87</v>
      </c>
      <c r="W12" s="224"/>
      <c r="X12" s="224" t="s">
        <v>156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157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21"/>
      <c r="B13" s="222"/>
      <c r="C13" s="260" t="s">
        <v>158</v>
      </c>
      <c r="D13" s="255"/>
      <c r="E13" s="256"/>
      <c r="F13" s="224"/>
      <c r="G13" s="224"/>
      <c r="H13" s="224"/>
      <c r="I13" s="224"/>
      <c r="J13" s="224"/>
      <c r="K13" s="224"/>
      <c r="L13" s="224"/>
      <c r="M13" s="224"/>
      <c r="N13" s="223"/>
      <c r="O13" s="223"/>
      <c r="P13" s="223"/>
      <c r="Q13" s="223"/>
      <c r="R13" s="224"/>
      <c r="S13" s="224"/>
      <c r="T13" s="224"/>
      <c r="U13" s="224"/>
      <c r="V13" s="224"/>
      <c r="W13" s="224"/>
      <c r="X13" s="224"/>
      <c r="Y13" s="214"/>
      <c r="Z13" s="214"/>
      <c r="AA13" s="214"/>
      <c r="AB13" s="214"/>
      <c r="AC13" s="214"/>
      <c r="AD13" s="214"/>
      <c r="AE13" s="214"/>
      <c r="AF13" s="214"/>
      <c r="AG13" s="214" t="s">
        <v>159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21"/>
      <c r="B14" s="222"/>
      <c r="C14" s="260" t="s">
        <v>163</v>
      </c>
      <c r="D14" s="255"/>
      <c r="E14" s="256">
        <v>8.5425000000000004</v>
      </c>
      <c r="F14" s="224"/>
      <c r="G14" s="224"/>
      <c r="H14" s="224"/>
      <c r="I14" s="224"/>
      <c r="J14" s="224"/>
      <c r="K14" s="224"/>
      <c r="L14" s="224"/>
      <c r="M14" s="224"/>
      <c r="N14" s="223"/>
      <c r="O14" s="223"/>
      <c r="P14" s="223"/>
      <c r="Q14" s="223"/>
      <c r="R14" s="224"/>
      <c r="S14" s="224"/>
      <c r="T14" s="224"/>
      <c r="U14" s="224"/>
      <c r="V14" s="224"/>
      <c r="W14" s="224"/>
      <c r="X14" s="224"/>
      <c r="Y14" s="214"/>
      <c r="Z14" s="214"/>
      <c r="AA14" s="214"/>
      <c r="AB14" s="214"/>
      <c r="AC14" s="214"/>
      <c r="AD14" s="214"/>
      <c r="AE14" s="214"/>
      <c r="AF14" s="214"/>
      <c r="AG14" s="214" t="s">
        <v>159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2.5" outlineLevel="1" x14ac:dyDescent="0.2">
      <c r="A15" s="233">
        <v>3</v>
      </c>
      <c r="B15" s="234" t="s">
        <v>164</v>
      </c>
      <c r="C15" s="249" t="s">
        <v>165</v>
      </c>
      <c r="D15" s="235" t="s">
        <v>154</v>
      </c>
      <c r="E15" s="236">
        <v>5.56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15</v>
      </c>
      <c r="M15" s="238">
        <f>G15*(1+L15/100)</f>
        <v>0</v>
      </c>
      <c r="N15" s="236">
        <v>0</v>
      </c>
      <c r="O15" s="236">
        <f>ROUND(E15*N15,2)</f>
        <v>0</v>
      </c>
      <c r="P15" s="236">
        <v>0</v>
      </c>
      <c r="Q15" s="236">
        <f>ROUND(E15*P15,2)</f>
        <v>0</v>
      </c>
      <c r="R15" s="238"/>
      <c r="S15" s="238" t="s">
        <v>155</v>
      </c>
      <c r="T15" s="239" t="s">
        <v>139</v>
      </c>
      <c r="U15" s="224">
        <v>1.39</v>
      </c>
      <c r="V15" s="224">
        <f>ROUND(E15*U15,2)</f>
        <v>7.73</v>
      </c>
      <c r="W15" s="224"/>
      <c r="X15" s="224" t="s">
        <v>156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157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21"/>
      <c r="B16" s="222"/>
      <c r="C16" s="260" t="s">
        <v>158</v>
      </c>
      <c r="D16" s="255"/>
      <c r="E16" s="256"/>
      <c r="F16" s="224"/>
      <c r="G16" s="224"/>
      <c r="H16" s="224"/>
      <c r="I16" s="224"/>
      <c r="J16" s="224"/>
      <c r="K16" s="224"/>
      <c r="L16" s="224"/>
      <c r="M16" s="224"/>
      <c r="N16" s="223"/>
      <c r="O16" s="223"/>
      <c r="P16" s="223"/>
      <c r="Q16" s="223"/>
      <c r="R16" s="224"/>
      <c r="S16" s="224"/>
      <c r="T16" s="224"/>
      <c r="U16" s="224"/>
      <c r="V16" s="224"/>
      <c r="W16" s="224"/>
      <c r="X16" s="224"/>
      <c r="Y16" s="214"/>
      <c r="Z16" s="214"/>
      <c r="AA16" s="214"/>
      <c r="AB16" s="214"/>
      <c r="AC16" s="214"/>
      <c r="AD16" s="214"/>
      <c r="AE16" s="214"/>
      <c r="AF16" s="214"/>
      <c r="AG16" s="214" t="s">
        <v>159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21"/>
      <c r="B17" s="222"/>
      <c r="C17" s="260" t="s">
        <v>166</v>
      </c>
      <c r="D17" s="255"/>
      <c r="E17" s="256">
        <v>2.88</v>
      </c>
      <c r="F17" s="224"/>
      <c r="G17" s="224"/>
      <c r="H17" s="224"/>
      <c r="I17" s="224"/>
      <c r="J17" s="224"/>
      <c r="K17" s="224"/>
      <c r="L17" s="224"/>
      <c r="M17" s="224"/>
      <c r="N17" s="223"/>
      <c r="O17" s="223"/>
      <c r="P17" s="223"/>
      <c r="Q17" s="223"/>
      <c r="R17" s="224"/>
      <c r="S17" s="224"/>
      <c r="T17" s="224"/>
      <c r="U17" s="224"/>
      <c r="V17" s="224"/>
      <c r="W17" s="224"/>
      <c r="X17" s="224"/>
      <c r="Y17" s="214"/>
      <c r="Z17" s="214"/>
      <c r="AA17" s="214"/>
      <c r="AB17" s="214"/>
      <c r="AC17" s="214"/>
      <c r="AD17" s="214"/>
      <c r="AE17" s="214"/>
      <c r="AF17" s="214"/>
      <c r="AG17" s="214" t="s">
        <v>159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21"/>
      <c r="B18" s="222"/>
      <c r="C18" s="260" t="s">
        <v>167</v>
      </c>
      <c r="D18" s="255"/>
      <c r="E18" s="256">
        <v>2.68</v>
      </c>
      <c r="F18" s="224"/>
      <c r="G18" s="224"/>
      <c r="H18" s="224"/>
      <c r="I18" s="224"/>
      <c r="J18" s="224"/>
      <c r="K18" s="224"/>
      <c r="L18" s="224"/>
      <c r="M18" s="224"/>
      <c r="N18" s="223"/>
      <c r="O18" s="223"/>
      <c r="P18" s="223"/>
      <c r="Q18" s="223"/>
      <c r="R18" s="224"/>
      <c r="S18" s="224"/>
      <c r="T18" s="224"/>
      <c r="U18" s="224"/>
      <c r="V18" s="224"/>
      <c r="W18" s="224"/>
      <c r="X18" s="224"/>
      <c r="Y18" s="214"/>
      <c r="Z18" s="214"/>
      <c r="AA18" s="214"/>
      <c r="AB18" s="214"/>
      <c r="AC18" s="214"/>
      <c r="AD18" s="214"/>
      <c r="AE18" s="214"/>
      <c r="AF18" s="214"/>
      <c r="AG18" s="214" t="s">
        <v>159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ht="22.5" outlineLevel="1" x14ac:dyDescent="0.2">
      <c r="A19" s="233">
        <v>4</v>
      </c>
      <c r="B19" s="234" t="s">
        <v>168</v>
      </c>
      <c r="C19" s="249" t="s">
        <v>169</v>
      </c>
      <c r="D19" s="235" t="s">
        <v>154</v>
      </c>
      <c r="E19" s="236">
        <v>0.92500000000000004</v>
      </c>
      <c r="F19" s="237"/>
      <c r="G19" s="238">
        <f>ROUND(E19*F19,2)</f>
        <v>0</v>
      </c>
      <c r="H19" s="237"/>
      <c r="I19" s="238">
        <f>ROUND(E19*H19,2)</f>
        <v>0</v>
      </c>
      <c r="J19" s="237"/>
      <c r="K19" s="238">
        <f>ROUND(E19*J19,2)</f>
        <v>0</v>
      </c>
      <c r="L19" s="238">
        <v>15</v>
      </c>
      <c r="M19" s="238">
        <f>G19*(1+L19/100)</f>
        <v>0</v>
      </c>
      <c r="N19" s="236">
        <v>0.23224</v>
      </c>
      <c r="O19" s="236">
        <f>ROUND(E19*N19,2)</f>
        <v>0.21</v>
      </c>
      <c r="P19" s="236">
        <v>0</v>
      </c>
      <c r="Q19" s="236">
        <f>ROUND(E19*P19,2)</f>
        <v>0</v>
      </c>
      <c r="R19" s="238" t="s">
        <v>170</v>
      </c>
      <c r="S19" s="238" t="s">
        <v>138</v>
      </c>
      <c r="T19" s="239" t="s">
        <v>138</v>
      </c>
      <c r="U19" s="224">
        <v>0.66220000000000001</v>
      </c>
      <c r="V19" s="224">
        <f>ROUND(E19*U19,2)</f>
        <v>0.61</v>
      </c>
      <c r="W19" s="224"/>
      <c r="X19" s="224" t="s">
        <v>156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157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21"/>
      <c r="B20" s="222"/>
      <c r="C20" s="260" t="s">
        <v>158</v>
      </c>
      <c r="D20" s="255"/>
      <c r="E20" s="256"/>
      <c r="F20" s="224"/>
      <c r="G20" s="224"/>
      <c r="H20" s="224"/>
      <c r="I20" s="224"/>
      <c r="J20" s="224"/>
      <c r="K20" s="224"/>
      <c r="L20" s="224"/>
      <c r="M20" s="224"/>
      <c r="N20" s="223"/>
      <c r="O20" s="223"/>
      <c r="P20" s="223"/>
      <c r="Q20" s="223"/>
      <c r="R20" s="224"/>
      <c r="S20" s="224"/>
      <c r="T20" s="224"/>
      <c r="U20" s="224"/>
      <c r="V20" s="224"/>
      <c r="W20" s="224"/>
      <c r="X20" s="224"/>
      <c r="Y20" s="214"/>
      <c r="Z20" s="214"/>
      <c r="AA20" s="214"/>
      <c r="AB20" s="214"/>
      <c r="AC20" s="214"/>
      <c r="AD20" s="214"/>
      <c r="AE20" s="214"/>
      <c r="AF20" s="214"/>
      <c r="AG20" s="214" t="s">
        <v>159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21"/>
      <c r="B21" s="222"/>
      <c r="C21" s="260" t="s">
        <v>171</v>
      </c>
      <c r="D21" s="255"/>
      <c r="E21" s="256">
        <v>0.93</v>
      </c>
      <c r="F21" s="224"/>
      <c r="G21" s="224"/>
      <c r="H21" s="224"/>
      <c r="I21" s="224"/>
      <c r="J21" s="224"/>
      <c r="K21" s="224"/>
      <c r="L21" s="224"/>
      <c r="M21" s="224"/>
      <c r="N21" s="223"/>
      <c r="O21" s="223"/>
      <c r="P21" s="223"/>
      <c r="Q21" s="223"/>
      <c r="R21" s="224"/>
      <c r="S21" s="224"/>
      <c r="T21" s="224"/>
      <c r="U21" s="224"/>
      <c r="V21" s="224"/>
      <c r="W21" s="224"/>
      <c r="X21" s="224"/>
      <c r="Y21" s="214"/>
      <c r="Z21" s="214"/>
      <c r="AA21" s="214"/>
      <c r="AB21" s="214"/>
      <c r="AC21" s="214"/>
      <c r="AD21" s="214"/>
      <c r="AE21" s="214"/>
      <c r="AF21" s="214"/>
      <c r="AG21" s="214" t="s">
        <v>159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x14ac:dyDescent="0.2">
      <c r="A22" s="226" t="s">
        <v>133</v>
      </c>
      <c r="B22" s="227" t="s">
        <v>75</v>
      </c>
      <c r="C22" s="248" t="s">
        <v>76</v>
      </c>
      <c r="D22" s="228"/>
      <c r="E22" s="229"/>
      <c r="F22" s="230"/>
      <c r="G22" s="230">
        <f>SUMIF(AG23:AG32,"&lt;&gt;NOR",G23:G32)</f>
        <v>0</v>
      </c>
      <c r="H22" s="230"/>
      <c r="I22" s="230">
        <f>SUM(I23:I32)</f>
        <v>0</v>
      </c>
      <c r="J22" s="230"/>
      <c r="K22" s="230">
        <f>SUM(K23:K32)</f>
        <v>0</v>
      </c>
      <c r="L22" s="230"/>
      <c r="M22" s="230">
        <f>SUM(M23:M32)</f>
        <v>0</v>
      </c>
      <c r="N22" s="229"/>
      <c r="O22" s="229">
        <f>SUM(O23:O32)</f>
        <v>0.44</v>
      </c>
      <c r="P22" s="229"/>
      <c r="Q22" s="229">
        <f>SUM(Q23:Q32)</f>
        <v>0</v>
      </c>
      <c r="R22" s="230"/>
      <c r="S22" s="230"/>
      <c r="T22" s="231"/>
      <c r="U22" s="225"/>
      <c r="V22" s="225">
        <f>SUM(V23:V32)</f>
        <v>11.34</v>
      </c>
      <c r="W22" s="225"/>
      <c r="X22" s="225"/>
      <c r="AG22" t="s">
        <v>134</v>
      </c>
    </row>
    <row r="23" spans="1:60" ht="22.5" outlineLevel="1" x14ac:dyDescent="0.2">
      <c r="A23" s="233">
        <v>5</v>
      </c>
      <c r="B23" s="234" t="s">
        <v>172</v>
      </c>
      <c r="C23" s="249" t="s">
        <v>173</v>
      </c>
      <c r="D23" s="235" t="s">
        <v>154</v>
      </c>
      <c r="E23" s="236">
        <v>5.6252500000000003</v>
      </c>
      <c r="F23" s="237"/>
      <c r="G23" s="238">
        <f>ROUND(E23*F23,2)</f>
        <v>0</v>
      </c>
      <c r="H23" s="237"/>
      <c r="I23" s="238">
        <f>ROUND(E23*H23,2)</f>
        <v>0</v>
      </c>
      <c r="J23" s="237"/>
      <c r="K23" s="238">
        <f>ROUND(E23*J23,2)</f>
        <v>0</v>
      </c>
      <c r="L23" s="238">
        <v>15</v>
      </c>
      <c r="M23" s="238">
        <f>G23*(1+L23/100)</f>
        <v>0</v>
      </c>
      <c r="N23" s="236">
        <v>3.2030000000000003E-2</v>
      </c>
      <c r="O23" s="236">
        <f>ROUND(E23*N23,2)</f>
        <v>0.18</v>
      </c>
      <c r="P23" s="236">
        <v>0</v>
      </c>
      <c r="Q23" s="236">
        <f>ROUND(E23*P23,2)</f>
        <v>0</v>
      </c>
      <c r="R23" s="238" t="s">
        <v>170</v>
      </c>
      <c r="S23" s="238" t="s">
        <v>138</v>
      </c>
      <c r="T23" s="239" t="s">
        <v>138</v>
      </c>
      <c r="U23" s="224">
        <v>0.82</v>
      </c>
      <c r="V23" s="224">
        <f>ROUND(E23*U23,2)</f>
        <v>4.6100000000000003</v>
      </c>
      <c r="W23" s="224"/>
      <c r="X23" s="224" t="s">
        <v>156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157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21"/>
      <c r="B24" s="222"/>
      <c r="C24" s="261" t="s">
        <v>174</v>
      </c>
      <c r="D24" s="257"/>
      <c r="E24" s="257"/>
      <c r="F24" s="257"/>
      <c r="G24" s="257"/>
      <c r="H24" s="224"/>
      <c r="I24" s="224"/>
      <c r="J24" s="224"/>
      <c r="K24" s="224"/>
      <c r="L24" s="224"/>
      <c r="M24" s="224"/>
      <c r="N24" s="223"/>
      <c r="O24" s="223"/>
      <c r="P24" s="223"/>
      <c r="Q24" s="223"/>
      <c r="R24" s="224"/>
      <c r="S24" s="224"/>
      <c r="T24" s="224"/>
      <c r="U24" s="224"/>
      <c r="V24" s="224"/>
      <c r="W24" s="224"/>
      <c r="X24" s="224"/>
      <c r="Y24" s="214"/>
      <c r="Z24" s="214"/>
      <c r="AA24" s="214"/>
      <c r="AB24" s="214"/>
      <c r="AC24" s="214"/>
      <c r="AD24" s="214"/>
      <c r="AE24" s="214"/>
      <c r="AF24" s="214"/>
      <c r="AG24" s="214" t="s">
        <v>175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21"/>
      <c r="B25" s="222"/>
      <c r="C25" s="260" t="s">
        <v>158</v>
      </c>
      <c r="D25" s="255"/>
      <c r="E25" s="256"/>
      <c r="F25" s="224"/>
      <c r="G25" s="224"/>
      <c r="H25" s="224"/>
      <c r="I25" s="224"/>
      <c r="J25" s="224"/>
      <c r="K25" s="224"/>
      <c r="L25" s="224"/>
      <c r="M25" s="224"/>
      <c r="N25" s="223"/>
      <c r="O25" s="223"/>
      <c r="P25" s="223"/>
      <c r="Q25" s="223"/>
      <c r="R25" s="224"/>
      <c r="S25" s="224"/>
      <c r="T25" s="224"/>
      <c r="U25" s="224"/>
      <c r="V25" s="224"/>
      <c r="W25" s="224"/>
      <c r="X25" s="224"/>
      <c r="Y25" s="214"/>
      <c r="Z25" s="214"/>
      <c r="AA25" s="214"/>
      <c r="AB25" s="214"/>
      <c r="AC25" s="214"/>
      <c r="AD25" s="214"/>
      <c r="AE25" s="214"/>
      <c r="AF25" s="214"/>
      <c r="AG25" s="214" t="s">
        <v>159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21"/>
      <c r="B26" s="222"/>
      <c r="C26" s="260" t="s">
        <v>176</v>
      </c>
      <c r="D26" s="255"/>
      <c r="E26" s="256">
        <v>5.6252500000000003</v>
      </c>
      <c r="F26" s="224"/>
      <c r="G26" s="224"/>
      <c r="H26" s="224"/>
      <c r="I26" s="224"/>
      <c r="J26" s="224"/>
      <c r="K26" s="224"/>
      <c r="L26" s="224"/>
      <c r="M26" s="224"/>
      <c r="N26" s="223"/>
      <c r="O26" s="223"/>
      <c r="P26" s="223"/>
      <c r="Q26" s="223"/>
      <c r="R26" s="224"/>
      <c r="S26" s="224"/>
      <c r="T26" s="224"/>
      <c r="U26" s="224"/>
      <c r="V26" s="224"/>
      <c r="W26" s="224"/>
      <c r="X26" s="224"/>
      <c r="Y26" s="214"/>
      <c r="Z26" s="214"/>
      <c r="AA26" s="214"/>
      <c r="AB26" s="214"/>
      <c r="AC26" s="214"/>
      <c r="AD26" s="214"/>
      <c r="AE26" s="214"/>
      <c r="AF26" s="214"/>
      <c r="AG26" s="214" t="s">
        <v>159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3">
        <v>6</v>
      </c>
      <c r="B27" s="234" t="s">
        <v>177</v>
      </c>
      <c r="C27" s="249" t="s">
        <v>178</v>
      </c>
      <c r="D27" s="235" t="s">
        <v>154</v>
      </c>
      <c r="E27" s="236">
        <v>5.6252500000000003</v>
      </c>
      <c r="F27" s="237"/>
      <c r="G27" s="238">
        <f>ROUND(E27*F27,2)</f>
        <v>0</v>
      </c>
      <c r="H27" s="237"/>
      <c r="I27" s="238">
        <f>ROUND(E27*H27,2)</f>
        <v>0</v>
      </c>
      <c r="J27" s="237"/>
      <c r="K27" s="238">
        <f>ROUND(E27*J27,2)</f>
        <v>0</v>
      </c>
      <c r="L27" s="238">
        <v>15</v>
      </c>
      <c r="M27" s="238">
        <f>G27*(1+L27/100)</f>
        <v>0</v>
      </c>
      <c r="N27" s="236">
        <v>3.2030000000000003E-2</v>
      </c>
      <c r="O27" s="236">
        <f>ROUND(E27*N27,2)</f>
        <v>0.18</v>
      </c>
      <c r="P27" s="236">
        <v>0</v>
      </c>
      <c r="Q27" s="236">
        <f>ROUND(E27*P27,2)</f>
        <v>0</v>
      </c>
      <c r="R27" s="238"/>
      <c r="S27" s="238" t="s">
        <v>155</v>
      </c>
      <c r="T27" s="239" t="s">
        <v>138</v>
      </c>
      <c r="U27" s="224">
        <v>0.82</v>
      </c>
      <c r="V27" s="224">
        <f>ROUND(E27*U27,2)</f>
        <v>4.6100000000000003</v>
      </c>
      <c r="W27" s="224"/>
      <c r="X27" s="224" t="s">
        <v>156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157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21"/>
      <c r="B28" s="222"/>
      <c r="C28" s="260" t="s">
        <v>158</v>
      </c>
      <c r="D28" s="255"/>
      <c r="E28" s="256"/>
      <c r="F28" s="224"/>
      <c r="G28" s="224"/>
      <c r="H28" s="224"/>
      <c r="I28" s="224"/>
      <c r="J28" s="224"/>
      <c r="K28" s="224"/>
      <c r="L28" s="224"/>
      <c r="M28" s="224"/>
      <c r="N28" s="223"/>
      <c r="O28" s="223"/>
      <c r="P28" s="223"/>
      <c r="Q28" s="223"/>
      <c r="R28" s="224"/>
      <c r="S28" s="224"/>
      <c r="T28" s="224"/>
      <c r="U28" s="224"/>
      <c r="V28" s="224"/>
      <c r="W28" s="224"/>
      <c r="X28" s="224"/>
      <c r="Y28" s="214"/>
      <c r="Z28" s="214"/>
      <c r="AA28" s="214"/>
      <c r="AB28" s="214"/>
      <c r="AC28" s="214"/>
      <c r="AD28" s="214"/>
      <c r="AE28" s="214"/>
      <c r="AF28" s="214"/>
      <c r="AG28" s="214" t="s">
        <v>159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21"/>
      <c r="B29" s="222"/>
      <c r="C29" s="260" t="s">
        <v>176</v>
      </c>
      <c r="D29" s="255"/>
      <c r="E29" s="256">
        <v>5.6252500000000003</v>
      </c>
      <c r="F29" s="224"/>
      <c r="G29" s="224"/>
      <c r="H29" s="224"/>
      <c r="I29" s="224"/>
      <c r="J29" s="224"/>
      <c r="K29" s="224"/>
      <c r="L29" s="224"/>
      <c r="M29" s="224"/>
      <c r="N29" s="223"/>
      <c r="O29" s="223"/>
      <c r="P29" s="223"/>
      <c r="Q29" s="223"/>
      <c r="R29" s="224"/>
      <c r="S29" s="224"/>
      <c r="T29" s="224"/>
      <c r="U29" s="224"/>
      <c r="V29" s="224"/>
      <c r="W29" s="224"/>
      <c r="X29" s="224"/>
      <c r="Y29" s="214"/>
      <c r="Z29" s="214"/>
      <c r="AA29" s="214"/>
      <c r="AB29" s="214"/>
      <c r="AC29" s="214"/>
      <c r="AD29" s="214"/>
      <c r="AE29" s="214"/>
      <c r="AF29" s="214"/>
      <c r="AG29" s="214" t="s">
        <v>159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3">
        <v>7</v>
      </c>
      <c r="B30" s="234" t="s">
        <v>179</v>
      </c>
      <c r="C30" s="249" t="s">
        <v>180</v>
      </c>
      <c r="D30" s="235" t="s">
        <v>154</v>
      </c>
      <c r="E30" s="236">
        <v>2.5840000000000001</v>
      </c>
      <c r="F30" s="237"/>
      <c r="G30" s="238">
        <f>ROUND(E30*F30,2)</f>
        <v>0</v>
      </c>
      <c r="H30" s="237"/>
      <c r="I30" s="238">
        <f>ROUND(E30*H30,2)</f>
        <v>0</v>
      </c>
      <c r="J30" s="237"/>
      <c r="K30" s="238">
        <f>ROUND(E30*J30,2)</f>
        <v>0</v>
      </c>
      <c r="L30" s="238">
        <v>15</v>
      </c>
      <c r="M30" s="238">
        <f>G30*(1+L30/100)</f>
        <v>0</v>
      </c>
      <c r="N30" s="236">
        <v>3.2030000000000003E-2</v>
      </c>
      <c r="O30" s="236">
        <f>ROUND(E30*N30,2)</f>
        <v>0.08</v>
      </c>
      <c r="P30" s="236">
        <v>0</v>
      </c>
      <c r="Q30" s="236">
        <f>ROUND(E30*P30,2)</f>
        <v>0</v>
      </c>
      <c r="R30" s="238"/>
      <c r="S30" s="238" t="s">
        <v>155</v>
      </c>
      <c r="T30" s="239" t="s">
        <v>139</v>
      </c>
      <c r="U30" s="224">
        <v>0.82</v>
      </c>
      <c r="V30" s="224">
        <f>ROUND(E30*U30,2)</f>
        <v>2.12</v>
      </c>
      <c r="W30" s="224"/>
      <c r="X30" s="224" t="s">
        <v>181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182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21"/>
      <c r="B31" s="222"/>
      <c r="C31" s="260" t="s">
        <v>158</v>
      </c>
      <c r="D31" s="255"/>
      <c r="E31" s="256"/>
      <c r="F31" s="224"/>
      <c r="G31" s="224"/>
      <c r="H31" s="224"/>
      <c r="I31" s="224"/>
      <c r="J31" s="224"/>
      <c r="K31" s="224"/>
      <c r="L31" s="224"/>
      <c r="M31" s="224"/>
      <c r="N31" s="223"/>
      <c r="O31" s="223"/>
      <c r="P31" s="223"/>
      <c r="Q31" s="223"/>
      <c r="R31" s="224"/>
      <c r="S31" s="224"/>
      <c r="T31" s="224"/>
      <c r="U31" s="224"/>
      <c r="V31" s="224"/>
      <c r="W31" s="224"/>
      <c r="X31" s="224"/>
      <c r="Y31" s="214"/>
      <c r="Z31" s="214"/>
      <c r="AA31" s="214"/>
      <c r="AB31" s="214"/>
      <c r="AC31" s="214"/>
      <c r="AD31" s="214"/>
      <c r="AE31" s="214"/>
      <c r="AF31" s="214"/>
      <c r="AG31" s="214" t="s">
        <v>159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21"/>
      <c r="B32" s="222"/>
      <c r="C32" s="260" t="s">
        <v>183</v>
      </c>
      <c r="D32" s="255"/>
      <c r="E32" s="256">
        <v>2.5840000000000001</v>
      </c>
      <c r="F32" s="224"/>
      <c r="G32" s="224"/>
      <c r="H32" s="224"/>
      <c r="I32" s="224"/>
      <c r="J32" s="224"/>
      <c r="K32" s="224"/>
      <c r="L32" s="224"/>
      <c r="M32" s="224"/>
      <c r="N32" s="223"/>
      <c r="O32" s="223"/>
      <c r="P32" s="223"/>
      <c r="Q32" s="223"/>
      <c r="R32" s="224"/>
      <c r="S32" s="224"/>
      <c r="T32" s="224"/>
      <c r="U32" s="224"/>
      <c r="V32" s="224"/>
      <c r="W32" s="224"/>
      <c r="X32" s="224"/>
      <c r="Y32" s="214"/>
      <c r="Z32" s="214"/>
      <c r="AA32" s="214"/>
      <c r="AB32" s="214"/>
      <c r="AC32" s="214"/>
      <c r="AD32" s="214"/>
      <c r="AE32" s="214"/>
      <c r="AF32" s="214"/>
      <c r="AG32" s="214" t="s">
        <v>159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x14ac:dyDescent="0.2">
      <c r="A33" s="226" t="s">
        <v>133</v>
      </c>
      <c r="B33" s="227" t="s">
        <v>77</v>
      </c>
      <c r="C33" s="248" t="s">
        <v>78</v>
      </c>
      <c r="D33" s="228"/>
      <c r="E33" s="229"/>
      <c r="F33" s="230"/>
      <c r="G33" s="230">
        <f>SUMIF(AG34:AG51,"&lt;&gt;NOR",G34:G51)</f>
        <v>0</v>
      </c>
      <c r="H33" s="230"/>
      <c r="I33" s="230">
        <f>SUM(I34:I51)</f>
        <v>0</v>
      </c>
      <c r="J33" s="230"/>
      <c r="K33" s="230">
        <f>SUM(K34:K51)</f>
        <v>0</v>
      </c>
      <c r="L33" s="230"/>
      <c r="M33" s="230">
        <f>SUM(M34:M51)</f>
        <v>0</v>
      </c>
      <c r="N33" s="229"/>
      <c r="O33" s="229">
        <f>SUM(O34:O51)</f>
        <v>0.36</v>
      </c>
      <c r="P33" s="229"/>
      <c r="Q33" s="229">
        <f>SUM(Q34:Q51)</f>
        <v>0</v>
      </c>
      <c r="R33" s="230"/>
      <c r="S33" s="230"/>
      <c r="T33" s="231"/>
      <c r="U33" s="225"/>
      <c r="V33" s="225">
        <f>SUM(V34:V51)</f>
        <v>18.2</v>
      </c>
      <c r="W33" s="225"/>
      <c r="X33" s="225"/>
      <c r="AG33" t="s">
        <v>134</v>
      </c>
    </row>
    <row r="34" spans="1:60" ht="33.75" outlineLevel="1" x14ac:dyDescent="0.2">
      <c r="A34" s="233">
        <v>8</v>
      </c>
      <c r="B34" s="234" t="s">
        <v>184</v>
      </c>
      <c r="C34" s="249" t="s">
        <v>185</v>
      </c>
      <c r="D34" s="235" t="s">
        <v>154</v>
      </c>
      <c r="E34" s="236">
        <v>15.055999999999999</v>
      </c>
      <c r="F34" s="237"/>
      <c r="G34" s="238">
        <f>ROUND(E34*F34,2)</f>
        <v>0</v>
      </c>
      <c r="H34" s="237"/>
      <c r="I34" s="238">
        <f>ROUND(E34*H34,2)</f>
        <v>0</v>
      </c>
      <c r="J34" s="237"/>
      <c r="K34" s="238">
        <f>ROUND(E34*J34,2)</f>
        <v>0</v>
      </c>
      <c r="L34" s="238">
        <v>15</v>
      </c>
      <c r="M34" s="238">
        <f>G34*(1+L34/100)</f>
        <v>0</v>
      </c>
      <c r="N34" s="236">
        <v>2.358E-2</v>
      </c>
      <c r="O34" s="236">
        <f>ROUND(E34*N34,2)</f>
        <v>0.36</v>
      </c>
      <c r="P34" s="236">
        <v>0</v>
      </c>
      <c r="Q34" s="236">
        <f>ROUND(E34*P34,2)</f>
        <v>0</v>
      </c>
      <c r="R34" s="238" t="s">
        <v>170</v>
      </c>
      <c r="S34" s="238" t="s">
        <v>138</v>
      </c>
      <c r="T34" s="239" t="s">
        <v>138</v>
      </c>
      <c r="U34" s="224">
        <v>1.16534</v>
      </c>
      <c r="V34" s="224">
        <f>ROUND(E34*U34,2)</f>
        <v>17.55</v>
      </c>
      <c r="W34" s="224"/>
      <c r="X34" s="224" t="s">
        <v>156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157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21"/>
      <c r="B35" s="222"/>
      <c r="C35" s="260" t="s">
        <v>158</v>
      </c>
      <c r="D35" s="255"/>
      <c r="E35" s="256"/>
      <c r="F35" s="224"/>
      <c r="G35" s="224"/>
      <c r="H35" s="224"/>
      <c r="I35" s="224"/>
      <c r="J35" s="224"/>
      <c r="K35" s="224"/>
      <c r="L35" s="224"/>
      <c r="M35" s="224"/>
      <c r="N35" s="223"/>
      <c r="O35" s="223"/>
      <c r="P35" s="223"/>
      <c r="Q35" s="223"/>
      <c r="R35" s="224"/>
      <c r="S35" s="224"/>
      <c r="T35" s="224"/>
      <c r="U35" s="224"/>
      <c r="V35" s="224"/>
      <c r="W35" s="224"/>
      <c r="X35" s="224"/>
      <c r="Y35" s="214"/>
      <c r="Z35" s="214"/>
      <c r="AA35" s="214"/>
      <c r="AB35" s="214"/>
      <c r="AC35" s="214"/>
      <c r="AD35" s="214"/>
      <c r="AE35" s="214"/>
      <c r="AF35" s="214"/>
      <c r="AG35" s="214" t="s">
        <v>159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21"/>
      <c r="B36" s="222"/>
      <c r="C36" s="260" t="s">
        <v>186</v>
      </c>
      <c r="D36" s="255"/>
      <c r="E36" s="256">
        <v>11.64</v>
      </c>
      <c r="F36" s="224"/>
      <c r="G36" s="224"/>
      <c r="H36" s="224"/>
      <c r="I36" s="224"/>
      <c r="J36" s="224"/>
      <c r="K36" s="224"/>
      <c r="L36" s="224"/>
      <c r="M36" s="224"/>
      <c r="N36" s="223"/>
      <c r="O36" s="223"/>
      <c r="P36" s="223"/>
      <c r="Q36" s="223"/>
      <c r="R36" s="224"/>
      <c r="S36" s="224"/>
      <c r="T36" s="224"/>
      <c r="U36" s="224"/>
      <c r="V36" s="224"/>
      <c r="W36" s="224"/>
      <c r="X36" s="224"/>
      <c r="Y36" s="214"/>
      <c r="Z36" s="214"/>
      <c r="AA36" s="214"/>
      <c r="AB36" s="214"/>
      <c r="AC36" s="214"/>
      <c r="AD36" s="214"/>
      <c r="AE36" s="214"/>
      <c r="AF36" s="214"/>
      <c r="AG36" s="214" t="s">
        <v>159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21"/>
      <c r="B37" s="222"/>
      <c r="C37" s="260" t="s">
        <v>187</v>
      </c>
      <c r="D37" s="255"/>
      <c r="E37" s="256">
        <v>2.1</v>
      </c>
      <c r="F37" s="224"/>
      <c r="G37" s="224"/>
      <c r="H37" s="224"/>
      <c r="I37" s="224"/>
      <c r="J37" s="224"/>
      <c r="K37" s="224"/>
      <c r="L37" s="224"/>
      <c r="M37" s="224"/>
      <c r="N37" s="223"/>
      <c r="O37" s="223"/>
      <c r="P37" s="223"/>
      <c r="Q37" s="223"/>
      <c r="R37" s="224"/>
      <c r="S37" s="224"/>
      <c r="T37" s="224"/>
      <c r="U37" s="224"/>
      <c r="V37" s="224"/>
      <c r="W37" s="224"/>
      <c r="X37" s="224"/>
      <c r="Y37" s="214"/>
      <c r="Z37" s="214"/>
      <c r="AA37" s="214"/>
      <c r="AB37" s="214"/>
      <c r="AC37" s="214"/>
      <c r="AD37" s="214"/>
      <c r="AE37" s="214"/>
      <c r="AF37" s="214"/>
      <c r="AG37" s="214" t="s">
        <v>159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21"/>
      <c r="B38" s="222"/>
      <c r="C38" s="260" t="s">
        <v>188</v>
      </c>
      <c r="D38" s="255"/>
      <c r="E38" s="256">
        <v>1.32</v>
      </c>
      <c r="F38" s="224"/>
      <c r="G38" s="224"/>
      <c r="H38" s="224"/>
      <c r="I38" s="224"/>
      <c r="J38" s="224"/>
      <c r="K38" s="224"/>
      <c r="L38" s="224"/>
      <c r="M38" s="224"/>
      <c r="N38" s="223"/>
      <c r="O38" s="223"/>
      <c r="P38" s="223"/>
      <c r="Q38" s="223"/>
      <c r="R38" s="224"/>
      <c r="S38" s="224"/>
      <c r="T38" s="224"/>
      <c r="U38" s="224"/>
      <c r="V38" s="224"/>
      <c r="W38" s="224"/>
      <c r="X38" s="224"/>
      <c r="Y38" s="214"/>
      <c r="Z38" s="214"/>
      <c r="AA38" s="214"/>
      <c r="AB38" s="214"/>
      <c r="AC38" s="214"/>
      <c r="AD38" s="214"/>
      <c r="AE38" s="214"/>
      <c r="AF38" s="214"/>
      <c r="AG38" s="214" t="s">
        <v>159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3">
        <v>9</v>
      </c>
      <c r="B39" s="234" t="s">
        <v>189</v>
      </c>
      <c r="C39" s="249" t="s">
        <v>190</v>
      </c>
      <c r="D39" s="235" t="s">
        <v>154</v>
      </c>
      <c r="E39" s="236">
        <v>3.44</v>
      </c>
      <c r="F39" s="237"/>
      <c r="G39" s="238">
        <f>ROUND(E39*F39,2)</f>
        <v>0</v>
      </c>
      <c r="H39" s="237"/>
      <c r="I39" s="238">
        <f>ROUND(E39*H39,2)</f>
        <v>0</v>
      </c>
      <c r="J39" s="237"/>
      <c r="K39" s="238">
        <f>ROUND(E39*J39,2)</f>
        <v>0</v>
      </c>
      <c r="L39" s="238">
        <v>15</v>
      </c>
      <c r="M39" s="238">
        <f>G39*(1+L39/100)</f>
        <v>0</v>
      </c>
      <c r="N39" s="236">
        <v>0</v>
      </c>
      <c r="O39" s="236">
        <f>ROUND(E39*N39,2)</f>
        <v>0</v>
      </c>
      <c r="P39" s="236">
        <v>0</v>
      </c>
      <c r="Q39" s="236">
        <f>ROUND(E39*P39,2)</f>
        <v>0</v>
      </c>
      <c r="R39" s="238"/>
      <c r="S39" s="238" t="s">
        <v>155</v>
      </c>
      <c r="T39" s="239" t="s">
        <v>139</v>
      </c>
      <c r="U39" s="224">
        <v>0</v>
      </c>
      <c r="V39" s="224">
        <f>ROUND(E39*U39,2)</f>
        <v>0</v>
      </c>
      <c r="W39" s="224"/>
      <c r="X39" s="224" t="s">
        <v>156</v>
      </c>
      <c r="Y39" s="214"/>
      <c r="Z39" s="214"/>
      <c r="AA39" s="214"/>
      <c r="AB39" s="214"/>
      <c r="AC39" s="214"/>
      <c r="AD39" s="214"/>
      <c r="AE39" s="214"/>
      <c r="AF39" s="214"/>
      <c r="AG39" s="214" t="s">
        <v>157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21"/>
      <c r="B40" s="222"/>
      <c r="C40" s="260" t="s">
        <v>158</v>
      </c>
      <c r="D40" s="255"/>
      <c r="E40" s="256"/>
      <c r="F40" s="224"/>
      <c r="G40" s="224"/>
      <c r="H40" s="224"/>
      <c r="I40" s="224"/>
      <c r="J40" s="224"/>
      <c r="K40" s="224"/>
      <c r="L40" s="224"/>
      <c r="M40" s="224"/>
      <c r="N40" s="223"/>
      <c r="O40" s="223"/>
      <c r="P40" s="223"/>
      <c r="Q40" s="223"/>
      <c r="R40" s="224"/>
      <c r="S40" s="224"/>
      <c r="T40" s="224"/>
      <c r="U40" s="224"/>
      <c r="V40" s="224"/>
      <c r="W40" s="224"/>
      <c r="X40" s="224"/>
      <c r="Y40" s="214"/>
      <c r="Z40" s="214"/>
      <c r="AA40" s="214"/>
      <c r="AB40" s="214"/>
      <c r="AC40" s="214"/>
      <c r="AD40" s="214"/>
      <c r="AE40" s="214"/>
      <c r="AF40" s="214"/>
      <c r="AG40" s="214" t="s">
        <v>159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21"/>
      <c r="B41" s="222"/>
      <c r="C41" s="260" t="s">
        <v>191</v>
      </c>
      <c r="D41" s="255"/>
      <c r="E41" s="256">
        <v>3.44</v>
      </c>
      <c r="F41" s="224"/>
      <c r="G41" s="224"/>
      <c r="H41" s="224"/>
      <c r="I41" s="224"/>
      <c r="J41" s="224"/>
      <c r="K41" s="224"/>
      <c r="L41" s="224"/>
      <c r="M41" s="224"/>
      <c r="N41" s="223"/>
      <c r="O41" s="223"/>
      <c r="P41" s="223"/>
      <c r="Q41" s="223"/>
      <c r="R41" s="224"/>
      <c r="S41" s="224"/>
      <c r="T41" s="224"/>
      <c r="U41" s="224"/>
      <c r="V41" s="224"/>
      <c r="W41" s="224"/>
      <c r="X41" s="224"/>
      <c r="Y41" s="214"/>
      <c r="Z41" s="214"/>
      <c r="AA41" s="214"/>
      <c r="AB41" s="214"/>
      <c r="AC41" s="214"/>
      <c r="AD41" s="214"/>
      <c r="AE41" s="214"/>
      <c r="AF41" s="214"/>
      <c r="AG41" s="214" t="s">
        <v>159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3">
        <v>10</v>
      </c>
      <c r="B42" s="234" t="s">
        <v>192</v>
      </c>
      <c r="C42" s="249" t="s">
        <v>193</v>
      </c>
      <c r="D42" s="235" t="s">
        <v>154</v>
      </c>
      <c r="E42" s="236">
        <v>0.69152999999999998</v>
      </c>
      <c r="F42" s="237"/>
      <c r="G42" s="238">
        <f>ROUND(E42*F42,2)</f>
        <v>0</v>
      </c>
      <c r="H42" s="237"/>
      <c r="I42" s="238">
        <f>ROUND(E42*H42,2)</f>
        <v>0</v>
      </c>
      <c r="J42" s="237"/>
      <c r="K42" s="238">
        <f>ROUND(E42*J42,2)</f>
        <v>0</v>
      </c>
      <c r="L42" s="238">
        <v>15</v>
      </c>
      <c r="M42" s="238">
        <f>G42*(1+L42/100)</f>
        <v>0</v>
      </c>
      <c r="N42" s="236">
        <v>0</v>
      </c>
      <c r="O42" s="236">
        <f>ROUND(E42*N42,2)</f>
        <v>0</v>
      </c>
      <c r="P42" s="236">
        <v>0</v>
      </c>
      <c r="Q42" s="236">
        <f>ROUND(E42*P42,2)</f>
        <v>0</v>
      </c>
      <c r="R42" s="238"/>
      <c r="S42" s="238" t="s">
        <v>155</v>
      </c>
      <c r="T42" s="239" t="s">
        <v>139</v>
      </c>
      <c r="U42" s="224">
        <v>0</v>
      </c>
      <c r="V42" s="224">
        <f>ROUND(E42*U42,2)</f>
        <v>0</v>
      </c>
      <c r="W42" s="224"/>
      <c r="X42" s="224" t="s">
        <v>156</v>
      </c>
      <c r="Y42" s="214"/>
      <c r="Z42" s="214"/>
      <c r="AA42" s="214"/>
      <c r="AB42" s="214"/>
      <c r="AC42" s="214"/>
      <c r="AD42" s="214"/>
      <c r="AE42" s="214"/>
      <c r="AF42" s="214"/>
      <c r="AG42" s="214" t="s">
        <v>157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21"/>
      <c r="B43" s="222"/>
      <c r="C43" s="260" t="s">
        <v>158</v>
      </c>
      <c r="D43" s="255"/>
      <c r="E43" s="256"/>
      <c r="F43" s="224"/>
      <c r="G43" s="224"/>
      <c r="H43" s="224"/>
      <c r="I43" s="224"/>
      <c r="J43" s="224"/>
      <c r="K43" s="224"/>
      <c r="L43" s="224"/>
      <c r="M43" s="224"/>
      <c r="N43" s="223"/>
      <c r="O43" s="223"/>
      <c r="P43" s="223"/>
      <c r="Q43" s="223"/>
      <c r="R43" s="224"/>
      <c r="S43" s="224"/>
      <c r="T43" s="224"/>
      <c r="U43" s="224"/>
      <c r="V43" s="224"/>
      <c r="W43" s="224"/>
      <c r="X43" s="224"/>
      <c r="Y43" s="214"/>
      <c r="Z43" s="214"/>
      <c r="AA43" s="214"/>
      <c r="AB43" s="214"/>
      <c r="AC43" s="214"/>
      <c r="AD43" s="214"/>
      <c r="AE43" s="214"/>
      <c r="AF43" s="214"/>
      <c r="AG43" s="214" t="s">
        <v>159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21"/>
      <c r="B44" s="222"/>
      <c r="C44" s="260" t="s">
        <v>194</v>
      </c>
      <c r="D44" s="255"/>
      <c r="E44" s="256">
        <v>0.69</v>
      </c>
      <c r="F44" s="224"/>
      <c r="G44" s="224"/>
      <c r="H44" s="224"/>
      <c r="I44" s="224"/>
      <c r="J44" s="224"/>
      <c r="K44" s="224"/>
      <c r="L44" s="224"/>
      <c r="M44" s="224"/>
      <c r="N44" s="223"/>
      <c r="O44" s="223"/>
      <c r="P44" s="223"/>
      <c r="Q44" s="223"/>
      <c r="R44" s="224"/>
      <c r="S44" s="224"/>
      <c r="T44" s="224"/>
      <c r="U44" s="224"/>
      <c r="V44" s="224"/>
      <c r="W44" s="224"/>
      <c r="X44" s="224"/>
      <c r="Y44" s="214"/>
      <c r="Z44" s="214"/>
      <c r="AA44" s="214"/>
      <c r="AB44" s="214"/>
      <c r="AC44" s="214"/>
      <c r="AD44" s="214"/>
      <c r="AE44" s="214"/>
      <c r="AF44" s="214"/>
      <c r="AG44" s="214" t="s">
        <v>159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3">
        <v>11</v>
      </c>
      <c r="B45" s="234" t="s">
        <v>195</v>
      </c>
      <c r="C45" s="249" t="s">
        <v>196</v>
      </c>
      <c r="D45" s="235" t="s">
        <v>197</v>
      </c>
      <c r="E45" s="236">
        <v>8.19</v>
      </c>
      <c r="F45" s="237"/>
      <c r="G45" s="238">
        <f>ROUND(E45*F45,2)</f>
        <v>0</v>
      </c>
      <c r="H45" s="237"/>
      <c r="I45" s="238">
        <f>ROUND(E45*H45,2)</f>
        <v>0</v>
      </c>
      <c r="J45" s="237"/>
      <c r="K45" s="238">
        <f>ROUND(E45*J45,2)</f>
        <v>0</v>
      </c>
      <c r="L45" s="238">
        <v>15</v>
      </c>
      <c r="M45" s="238">
        <f>G45*(1+L45/100)</f>
        <v>0</v>
      </c>
      <c r="N45" s="236">
        <v>0</v>
      </c>
      <c r="O45" s="236">
        <f>ROUND(E45*N45,2)</f>
        <v>0</v>
      </c>
      <c r="P45" s="236">
        <v>0</v>
      </c>
      <c r="Q45" s="236">
        <f>ROUND(E45*P45,2)</f>
        <v>0</v>
      </c>
      <c r="R45" s="238"/>
      <c r="S45" s="238" t="s">
        <v>155</v>
      </c>
      <c r="T45" s="239" t="s">
        <v>139</v>
      </c>
      <c r="U45" s="224">
        <v>0</v>
      </c>
      <c r="V45" s="224">
        <f>ROUND(E45*U45,2)</f>
        <v>0</v>
      </c>
      <c r="W45" s="224"/>
      <c r="X45" s="224" t="s">
        <v>156</v>
      </c>
      <c r="Y45" s="214"/>
      <c r="Z45" s="214"/>
      <c r="AA45" s="214"/>
      <c r="AB45" s="214"/>
      <c r="AC45" s="214"/>
      <c r="AD45" s="214"/>
      <c r="AE45" s="214"/>
      <c r="AF45" s="214"/>
      <c r="AG45" s="214" t="s">
        <v>157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21"/>
      <c r="B46" s="222"/>
      <c r="C46" s="260" t="s">
        <v>198</v>
      </c>
      <c r="D46" s="255"/>
      <c r="E46" s="256">
        <v>8.19</v>
      </c>
      <c r="F46" s="224"/>
      <c r="G46" s="224"/>
      <c r="H46" s="224"/>
      <c r="I46" s="224"/>
      <c r="J46" s="224"/>
      <c r="K46" s="224"/>
      <c r="L46" s="224"/>
      <c r="M46" s="224"/>
      <c r="N46" s="223"/>
      <c r="O46" s="223"/>
      <c r="P46" s="223"/>
      <c r="Q46" s="223"/>
      <c r="R46" s="224"/>
      <c r="S46" s="224"/>
      <c r="T46" s="224"/>
      <c r="U46" s="224"/>
      <c r="V46" s="224"/>
      <c r="W46" s="224"/>
      <c r="X46" s="224"/>
      <c r="Y46" s="214"/>
      <c r="Z46" s="214"/>
      <c r="AA46" s="214"/>
      <c r="AB46" s="214"/>
      <c r="AC46" s="214"/>
      <c r="AD46" s="214"/>
      <c r="AE46" s="214"/>
      <c r="AF46" s="214"/>
      <c r="AG46" s="214" t="s">
        <v>159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3">
        <v>12</v>
      </c>
      <c r="B47" s="234" t="s">
        <v>199</v>
      </c>
      <c r="C47" s="249" t="s">
        <v>200</v>
      </c>
      <c r="D47" s="235" t="s">
        <v>201</v>
      </c>
      <c r="E47" s="236">
        <v>2</v>
      </c>
      <c r="F47" s="237"/>
      <c r="G47" s="238">
        <f>ROUND(E47*F47,2)</f>
        <v>0</v>
      </c>
      <c r="H47" s="237"/>
      <c r="I47" s="238">
        <f>ROUND(E47*H47,2)</f>
        <v>0</v>
      </c>
      <c r="J47" s="237"/>
      <c r="K47" s="238">
        <f>ROUND(E47*J47,2)</f>
        <v>0</v>
      </c>
      <c r="L47" s="238">
        <v>15</v>
      </c>
      <c r="M47" s="238">
        <f>G47*(1+L47/100)</f>
        <v>0</v>
      </c>
      <c r="N47" s="236">
        <v>0</v>
      </c>
      <c r="O47" s="236">
        <f>ROUND(E47*N47,2)</f>
        <v>0</v>
      </c>
      <c r="P47" s="236">
        <v>0</v>
      </c>
      <c r="Q47" s="236">
        <f>ROUND(E47*P47,2)</f>
        <v>0</v>
      </c>
      <c r="R47" s="238"/>
      <c r="S47" s="238" t="s">
        <v>155</v>
      </c>
      <c r="T47" s="239" t="s">
        <v>139</v>
      </c>
      <c r="U47" s="224">
        <v>0</v>
      </c>
      <c r="V47" s="224">
        <f>ROUND(E47*U47,2)</f>
        <v>0</v>
      </c>
      <c r="W47" s="224"/>
      <c r="X47" s="224" t="s">
        <v>156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157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21"/>
      <c r="B48" s="222"/>
      <c r="C48" s="260" t="s">
        <v>202</v>
      </c>
      <c r="D48" s="255"/>
      <c r="E48" s="256">
        <v>2</v>
      </c>
      <c r="F48" s="224"/>
      <c r="G48" s="224"/>
      <c r="H48" s="224"/>
      <c r="I48" s="224"/>
      <c r="J48" s="224"/>
      <c r="K48" s="224"/>
      <c r="L48" s="224"/>
      <c r="M48" s="224"/>
      <c r="N48" s="223"/>
      <c r="O48" s="223"/>
      <c r="P48" s="223"/>
      <c r="Q48" s="223"/>
      <c r="R48" s="224"/>
      <c r="S48" s="224"/>
      <c r="T48" s="224"/>
      <c r="U48" s="224"/>
      <c r="V48" s="224"/>
      <c r="W48" s="224"/>
      <c r="X48" s="224"/>
      <c r="Y48" s="214"/>
      <c r="Z48" s="214"/>
      <c r="AA48" s="214"/>
      <c r="AB48" s="214"/>
      <c r="AC48" s="214"/>
      <c r="AD48" s="214"/>
      <c r="AE48" s="214"/>
      <c r="AF48" s="214"/>
      <c r="AG48" s="214" t="s">
        <v>159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ht="22.5" outlineLevel="1" x14ac:dyDescent="0.2">
      <c r="A49" s="233">
        <v>13</v>
      </c>
      <c r="B49" s="234" t="s">
        <v>203</v>
      </c>
      <c r="C49" s="249" t="s">
        <v>204</v>
      </c>
      <c r="D49" s="235" t="s">
        <v>197</v>
      </c>
      <c r="E49" s="236">
        <v>10.8</v>
      </c>
      <c r="F49" s="237"/>
      <c r="G49" s="238">
        <f>ROUND(E49*F49,2)</f>
        <v>0</v>
      </c>
      <c r="H49" s="237"/>
      <c r="I49" s="238">
        <f>ROUND(E49*H49,2)</f>
        <v>0</v>
      </c>
      <c r="J49" s="237"/>
      <c r="K49" s="238">
        <f>ROUND(E49*J49,2)</f>
        <v>0</v>
      </c>
      <c r="L49" s="238">
        <v>15</v>
      </c>
      <c r="M49" s="238">
        <f>G49*(1+L49/100)</f>
        <v>0</v>
      </c>
      <c r="N49" s="236">
        <v>1.4999999999999999E-4</v>
      </c>
      <c r="O49" s="236">
        <f>ROUND(E49*N49,2)</f>
        <v>0</v>
      </c>
      <c r="P49" s="236">
        <v>0</v>
      </c>
      <c r="Q49" s="236">
        <f>ROUND(E49*P49,2)</f>
        <v>0</v>
      </c>
      <c r="R49" s="238"/>
      <c r="S49" s="238" t="s">
        <v>155</v>
      </c>
      <c r="T49" s="239" t="s">
        <v>139</v>
      </c>
      <c r="U49" s="224">
        <v>0.06</v>
      </c>
      <c r="V49" s="224">
        <f>ROUND(E49*U49,2)</f>
        <v>0.65</v>
      </c>
      <c r="W49" s="224"/>
      <c r="X49" s="224" t="s">
        <v>156</v>
      </c>
      <c r="Y49" s="214"/>
      <c r="Z49" s="214"/>
      <c r="AA49" s="214"/>
      <c r="AB49" s="214"/>
      <c r="AC49" s="214"/>
      <c r="AD49" s="214"/>
      <c r="AE49" s="214"/>
      <c r="AF49" s="214"/>
      <c r="AG49" s="214" t="s">
        <v>157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21"/>
      <c r="B50" s="222"/>
      <c r="C50" s="260" t="s">
        <v>158</v>
      </c>
      <c r="D50" s="255"/>
      <c r="E50" s="256"/>
      <c r="F50" s="224"/>
      <c r="G50" s="224"/>
      <c r="H50" s="224"/>
      <c r="I50" s="224"/>
      <c r="J50" s="224"/>
      <c r="K50" s="224"/>
      <c r="L50" s="224"/>
      <c r="M50" s="224"/>
      <c r="N50" s="223"/>
      <c r="O50" s="223"/>
      <c r="P50" s="223"/>
      <c r="Q50" s="223"/>
      <c r="R50" s="224"/>
      <c r="S50" s="224"/>
      <c r="T50" s="224"/>
      <c r="U50" s="224"/>
      <c r="V50" s="224"/>
      <c r="W50" s="224"/>
      <c r="X50" s="224"/>
      <c r="Y50" s="214"/>
      <c r="Z50" s="214"/>
      <c r="AA50" s="214"/>
      <c r="AB50" s="214"/>
      <c r="AC50" s="214"/>
      <c r="AD50" s="214"/>
      <c r="AE50" s="214"/>
      <c r="AF50" s="214"/>
      <c r="AG50" s="214" t="s">
        <v>159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21"/>
      <c r="B51" s="222"/>
      <c r="C51" s="260" t="s">
        <v>205</v>
      </c>
      <c r="D51" s="255"/>
      <c r="E51" s="256">
        <v>10.8</v>
      </c>
      <c r="F51" s="224"/>
      <c r="G51" s="224"/>
      <c r="H51" s="224"/>
      <c r="I51" s="224"/>
      <c r="J51" s="224"/>
      <c r="K51" s="224"/>
      <c r="L51" s="224"/>
      <c r="M51" s="224"/>
      <c r="N51" s="223"/>
      <c r="O51" s="223"/>
      <c r="P51" s="223"/>
      <c r="Q51" s="223"/>
      <c r="R51" s="224"/>
      <c r="S51" s="224"/>
      <c r="T51" s="224"/>
      <c r="U51" s="224"/>
      <c r="V51" s="224"/>
      <c r="W51" s="224"/>
      <c r="X51" s="224"/>
      <c r="Y51" s="214"/>
      <c r="Z51" s="214"/>
      <c r="AA51" s="214"/>
      <c r="AB51" s="214"/>
      <c r="AC51" s="214"/>
      <c r="AD51" s="214"/>
      <c r="AE51" s="214"/>
      <c r="AF51" s="214"/>
      <c r="AG51" s="214" t="s">
        <v>159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x14ac:dyDescent="0.2">
      <c r="A52" s="226" t="s">
        <v>133</v>
      </c>
      <c r="B52" s="227" t="s">
        <v>79</v>
      </c>
      <c r="C52" s="248" t="s">
        <v>80</v>
      </c>
      <c r="D52" s="228"/>
      <c r="E52" s="229"/>
      <c r="F52" s="230"/>
      <c r="G52" s="230">
        <f>SUMIF(AG53:AG55,"&lt;&gt;NOR",G53:G55)</f>
        <v>0</v>
      </c>
      <c r="H52" s="230"/>
      <c r="I52" s="230">
        <f>SUM(I53:I55)</f>
        <v>0</v>
      </c>
      <c r="J52" s="230"/>
      <c r="K52" s="230">
        <f>SUM(K53:K55)</f>
        <v>0</v>
      </c>
      <c r="L52" s="230"/>
      <c r="M52" s="230">
        <f>SUM(M53:M55)</f>
        <v>0</v>
      </c>
      <c r="N52" s="229"/>
      <c r="O52" s="229">
        <f>SUM(O53:O55)</f>
        <v>0</v>
      </c>
      <c r="P52" s="229"/>
      <c r="Q52" s="229">
        <f>SUM(Q53:Q55)</f>
        <v>0</v>
      </c>
      <c r="R52" s="230"/>
      <c r="S52" s="230"/>
      <c r="T52" s="231"/>
      <c r="U52" s="225"/>
      <c r="V52" s="225">
        <f>SUM(V53:V55)</f>
        <v>0</v>
      </c>
      <c r="W52" s="225"/>
      <c r="X52" s="225"/>
      <c r="AG52" t="s">
        <v>134</v>
      </c>
    </row>
    <row r="53" spans="1:60" ht="22.5" outlineLevel="1" x14ac:dyDescent="0.2">
      <c r="A53" s="233">
        <v>14</v>
      </c>
      <c r="B53" s="234" t="s">
        <v>206</v>
      </c>
      <c r="C53" s="249" t="s">
        <v>207</v>
      </c>
      <c r="D53" s="235" t="s">
        <v>197</v>
      </c>
      <c r="E53" s="236">
        <v>59.2</v>
      </c>
      <c r="F53" s="237"/>
      <c r="G53" s="238">
        <f>ROUND(E53*F53,2)</f>
        <v>0</v>
      </c>
      <c r="H53" s="237"/>
      <c r="I53" s="238">
        <f>ROUND(E53*H53,2)</f>
        <v>0</v>
      </c>
      <c r="J53" s="237"/>
      <c r="K53" s="238">
        <f>ROUND(E53*J53,2)</f>
        <v>0</v>
      </c>
      <c r="L53" s="238">
        <v>15</v>
      </c>
      <c r="M53" s="238">
        <f>G53*(1+L53/100)</f>
        <v>0</v>
      </c>
      <c r="N53" s="236">
        <v>0</v>
      </c>
      <c r="O53" s="236">
        <f>ROUND(E53*N53,2)</f>
        <v>0</v>
      </c>
      <c r="P53" s="236">
        <v>0</v>
      </c>
      <c r="Q53" s="236">
        <f>ROUND(E53*P53,2)</f>
        <v>0</v>
      </c>
      <c r="R53" s="238"/>
      <c r="S53" s="238" t="s">
        <v>155</v>
      </c>
      <c r="T53" s="239" t="s">
        <v>139</v>
      </c>
      <c r="U53" s="224">
        <v>0</v>
      </c>
      <c r="V53" s="224">
        <f>ROUND(E53*U53,2)</f>
        <v>0</v>
      </c>
      <c r="W53" s="224"/>
      <c r="X53" s="224" t="s">
        <v>156</v>
      </c>
      <c r="Y53" s="214"/>
      <c r="Z53" s="214"/>
      <c r="AA53" s="214"/>
      <c r="AB53" s="214"/>
      <c r="AC53" s="214"/>
      <c r="AD53" s="214"/>
      <c r="AE53" s="214"/>
      <c r="AF53" s="214"/>
      <c r="AG53" s="214" t="s">
        <v>157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21"/>
      <c r="B54" s="222"/>
      <c r="C54" s="260" t="s">
        <v>158</v>
      </c>
      <c r="D54" s="255"/>
      <c r="E54" s="256"/>
      <c r="F54" s="224"/>
      <c r="G54" s="224"/>
      <c r="H54" s="224"/>
      <c r="I54" s="224"/>
      <c r="J54" s="224"/>
      <c r="K54" s="224"/>
      <c r="L54" s="224"/>
      <c r="M54" s="224"/>
      <c r="N54" s="223"/>
      <c r="O54" s="223"/>
      <c r="P54" s="223"/>
      <c r="Q54" s="223"/>
      <c r="R54" s="224"/>
      <c r="S54" s="224"/>
      <c r="T54" s="224"/>
      <c r="U54" s="224"/>
      <c r="V54" s="224"/>
      <c r="W54" s="224"/>
      <c r="X54" s="224"/>
      <c r="Y54" s="214"/>
      <c r="Z54" s="214"/>
      <c r="AA54" s="214"/>
      <c r="AB54" s="214"/>
      <c r="AC54" s="214"/>
      <c r="AD54" s="214"/>
      <c r="AE54" s="214"/>
      <c r="AF54" s="214"/>
      <c r="AG54" s="214" t="s">
        <v>159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21"/>
      <c r="B55" s="222"/>
      <c r="C55" s="260" t="s">
        <v>208</v>
      </c>
      <c r="D55" s="255"/>
      <c r="E55" s="256">
        <v>59.2</v>
      </c>
      <c r="F55" s="224"/>
      <c r="G55" s="224"/>
      <c r="H55" s="224"/>
      <c r="I55" s="224"/>
      <c r="J55" s="224"/>
      <c r="K55" s="224"/>
      <c r="L55" s="224"/>
      <c r="M55" s="224"/>
      <c r="N55" s="223"/>
      <c r="O55" s="223"/>
      <c r="P55" s="223"/>
      <c r="Q55" s="223"/>
      <c r="R55" s="224"/>
      <c r="S55" s="224"/>
      <c r="T55" s="224"/>
      <c r="U55" s="224"/>
      <c r="V55" s="224"/>
      <c r="W55" s="224"/>
      <c r="X55" s="224"/>
      <c r="Y55" s="214"/>
      <c r="Z55" s="214"/>
      <c r="AA55" s="214"/>
      <c r="AB55" s="214"/>
      <c r="AC55" s="214"/>
      <c r="AD55" s="214"/>
      <c r="AE55" s="214"/>
      <c r="AF55" s="214"/>
      <c r="AG55" s="214" t="s">
        <v>159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x14ac:dyDescent="0.2">
      <c r="A56" s="226" t="s">
        <v>133</v>
      </c>
      <c r="B56" s="227" t="s">
        <v>81</v>
      </c>
      <c r="C56" s="248" t="s">
        <v>82</v>
      </c>
      <c r="D56" s="228"/>
      <c r="E56" s="229"/>
      <c r="F56" s="230"/>
      <c r="G56" s="230">
        <f>SUMIF(AG57:AG83,"&lt;&gt;NOR",G57:G83)</f>
        <v>0</v>
      </c>
      <c r="H56" s="230"/>
      <c r="I56" s="230">
        <f>SUM(I57:I83)</f>
        <v>0</v>
      </c>
      <c r="J56" s="230"/>
      <c r="K56" s="230">
        <f>SUM(K57:K83)</f>
        <v>0</v>
      </c>
      <c r="L56" s="230"/>
      <c r="M56" s="230">
        <f>SUM(M57:M83)</f>
        <v>0</v>
      </c>
      <c r="N56" s="229"/>
      <c r="O56" s="229">
        <f>SUM(O57:O83)</f>
        <v>0</v>
      </c>
      <c r="P56" s="229"/>
      <c r="Q56" s="229">
        <f>SUM(Q57:Q83)</f>
        <v>1.63</v>
      </c>
      <c r="R56" s="230"/>
      <c r="S56" s="230"/>
      <c r="T56" s="231"/>
      <c r="U56" s="225"/>
      <c r="V56" s="225">
        <f>SUM(V57:V83)</f>
        <v>15.84</v>
      </c>
      <c r="W56" s="225"/>
      <c r="X56" s="225"/>
      <c r="AG56" t="s">
        <v>134</v>
      </c>
    </row>
    <row r="57" spans="1:60" ht="33.75" outlineLevel="1" x14ac:dyDescent="0.2">
      <c r="A57" s="233">
        <v>15</v>
      </c>
      <c r="B57" s="234" t="s">
        <v>209</v>
      </c>
      <c r="C57" s="249" t="s">
        <v>210</v>
      </c>
      <c r="D57" s="235" t="s">
        <v>154</v>
      </c>
      <c r="E57" s="236">
        <v>15.4536</v>
      </c>
      <c r="F57" s="237"/>
      <c r="G57" s="238">
        <f>ROUND(E57*F57,2)</f>
        <v>0</v>
      </c>
      <c r="H57" s="237"/>
      <c r="I57" s="238">
        <f>ROUND(E57*H57,2)</f>
        <v>0</v>
      </c>
      <c r="J57" s="237"/>
      <c r="K57" s="238">
        <f>ROUND(E57*J57,2)</f>
        <v>0</v>
      </c>
      <c r="L57" s="238">
        <v>15</v>
      </c>
      <c r="M57" s="238">
        <f>G57*(1+L57/100)</f>
        <v>0</v>
      </c>
      <c r="N57" s="236">
        <v>0</v>
      </c>
      <c r="O57" s="236">
        <f>ROUND(E57*N57,2)</f>
        <v>0</v>
      </c>
      <c r="P57" s="236">
        <v>5.8999999999999997E-2</v>
      </c>
      <c r="Q57" s="236">
        <f>ROUND(E57*P57,2)</f>
        <v>0.91</v>
      </c>
      <c r="R57" s="238" t="s">
        <v>211</v>
      </c>
      <c r="S57" s="238" t="s">
        <v>138</v>
      </c>
      <c r="T57" s="239" t="s">
        <v>138</v>
      </c>
      <c r="U57" s="224">
        <v>0.2</v>
      </c>
      <c r="V57" s="224">
        <f>ROUND(E57*U57,2)</f>
        <v>3.09</v>
      </c>
      <c r="W57" s="224"/>
      <c r="X57" s="224" t="s">
        <v>156</v>
      </c>
      <c r="Y57" s="214"/>
      <c r="Z57" s="214"/>
      <c r="AA57" s="214"/>
      <c r="AB57" s="214"/>
      <c r="AC57" s="214"/>
      <c r="AD57" s="214"/>
      <c r="AE57" s="214"/>
      <c r="AF57" s="214"/>
      <c r="AG57" s="214" t="s">
        <v>157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21"/>
      <c r="B58" s="222"/>
      <c r="C58" s="260" t="s">
        <v>212</v>
      </c>
      <c r="D58" s="255"/>
      <c r="E58" s="256"/>
      <c r="F58" s="224"/>
      <c r="G58" s="224"/>
      <c r="H58" s="224"/>
      <c r="I58" s="224"/>
      <c r="J58" s="224"/>
      <c r="K58" s="224"/>
      <c r="L58" s="224"/>
      <c r="M58" s="224"/>
      <c r="N58" s="223"/>
      <c r="O58" s="223"/>
      <c r="P58" s="223"/>
      <c r="Q58" s="223"/>
      <c r="R58" s="224"/>
      <c r="S58" s="224"/>
      <c r="T58" s="224"/>
      <c r="U58" s="224"/>
      <c r="V58" s="224"/>
      <c r="W58" s="224"/>
      <c r="X58" s="224"/>
      <c r="Y58" s="214"/>
      <c r="Z58" s="214"/>
      <c r="AA58" s="214"/>
      <c r="AB58" s="214"/>
      <c r="AC58" s="214"/>
      <c r="AD58" s="214"/>
      <c r="AE58" s="214"/>
      <c r="AF58" s="214"/>
      <c r="AG58" s="214" t="s">
        <v>159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21"/>
      <c r="B59" s="222"/>
      <c r="C59" s="260" t="s">
        <v>213</v>
      </c>
      <c r="D59" s="255"/>
      <c r="E59" s="256">
        <v>0.88</v>
      </c>
      <c r="F59" s="224"/>
      <c r="G59" s="224"/>
      <c r="H59" s="224"/>
      <c r="I59" s="224"/>
      <c r="J59" s="224"/>
      <c r="K59" s="224"/>
      <c r="L59" s="224"/>
      <c r="M59" s="224"/>
      <c r="N59" s="223"/>
      <c r="O59" s="223"/>
      <c r="P59" s="223"/>
      <c r="Q59" s="223"/>
      <c r="R59" s="224"/>
      <c r="S59" s="224"/>
      <c r="T59" s="224"/>
      <c r="U59" s="224"/>
      <c r="V59" s="224"/>
      <c r="W59" s="224"/>
      <c r="X59" s="224"/>
      <c r="Y59" s="214"/>
      <c r="Z59" s="214"/>
      <c r="AA59" s="214"/>
      <c r="AB59" s="214"/>
      <c r="AC59" s="214"/>
      <c r="AD59" s="214"/>
      <c r="AE59" s="214"/>
      <c r="AF59" s="214"/>
      <c r="AG59" s="214" t="s">
        <v>159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ht="22.5" outlineLevel="1" x14ac:dyDescent="0.2">
      <c r="A60" s="221"/>
      <c r="B60" s="222"/>
      <c r="C60" s="260" t="s">
        <v>214</v>
      </c>
      <c r="D60" s="255"/>
      <c r="E60" s="256">
        <v>14.57</v>
      </c>
      <c r="F60" s="224"/>
      <c r="G60" s="224"/>
      <c r="H60" s="224"/>
      <c r="I60" s="224"/>
      <c r="J60" s="224"/>
      <c r="K60" s="224"/>
      <c r="L60" s="224"/>
      <c r="M60" s="224"/>
      <c r="N60" s="223"/>
      <c r="O60" s="223"/>
      <c r="P60" s="223"/>
      <c r="Q60" s="223"/>
      <c r="R60" s="224"/>
      <c r="S60" s="224"/>
      <c r="T60" s="224"/>
      <c r="U60" s="224"/>
      <c r="V60" s="224"/>
      <c r="W60" s="224"/>
      <c r="X60" s="224"/>
      <c r="Y60" s="214"/>
      <c r="Z60" s="214"/>
      <c r="AA60" s="214"/>
      <c r="AB60" s="214"/>
      <c r="AC60" s="214"/>
      <c r="AD60" s="214"/>
      <c r="AE60" s="214"/>
      <c r="AF60" s="214"/>
      <c r="AG60" s="214" t="s">
        <v>159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ht="22.5" outlineLevel="1" x14ac:dyDescent="0.2">
      <c r="A61" s="233">
        <v>16</v>
      </c>
      <c r="B61" s="234" t="s">
        <v>215</v>
      </c>
      <c r="C61" s="249" t="s">
        <v>216</v>
      </c>
      <c r="D61" s="235" t="s">
        <v>154</v>
      </c>
      <c r="E61" s="236">
        <v>5.6252500000000003</v>
      </c>
      <c r="F61" s="237"/>
      <c r="G61" s="238">
        <f>ROUND(E61*F61,2)</f>
        <v>0</v>
      </c>
      <c r="H61" s="237"/>
      <c r="I61" s="238">
        <f>ROUND(E61*H61,2)</f>
        <v>0</v>
      </c>
      <c r="J61" s="237"/>
      <c r="K61" s="238">
        <f>ROUND(E61*J61,2)</f>
        <v>0</v>
      </c>
      <c r="L61" s="238">
        <v>15</v>
      </c>
      <c r="M61" s="238">
        <f>G61*(1+L61/100)</f>
        <v>0</v>
      </c>
      <c r="N61" s="236">
        <v>0</v>
      </c>
      <c r="O61" s="236">
        <f>ROUND(E61*N61,2)</f>
        <v>0</v>
      </c>
      <c r="P61" s="236">
        <v>4.5999999999999999E-2</v>
      </c>
      <c r="Q61" s="236">
        <f>ROUND(E61*P61,2)</f>
        <v>0.26</v>
      </c>
      <c r="R61" s="238" t="s">
        <v>211</v>
      </c>
      <c r="S61" s="238" t="s">
        <v>138</v>
      </c>
      <c r="T61" s="239" t="s">
        <v>138</v>
      </c>
      <c r="U61" s="224">
        <v>0.26</v>
      </c>
      <c r="V61" s="224">
        <f>ROUND(E61*U61,2)</f>
        <v>1.46</v>
      </c>
      <c r="W61" s="224"/>
      <c r="X61" s="224" t="s">
        <v>156</v>
      </c>
      <c r="Y61" s="214"/>
      <c r="Z61" s="214"/>
      <c r="AA61" s="214"/>
      <c r="AB61" s="214"/>
      <c r="AC61" s="214"/>
      <c r="AD61" s="214"/>
      <c r="AE61" s="214"/>
      <c r="AF61" s="214"/>
      <c r="AG61" s="214" t="s">
        <v>157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21"/>
      <c r="B62" s="222"/>
      <c r="C62" s="260" t="s">
        <v>212</v>
      </c>
      <c r="D62" s="255"/>
      <c r="E62" s="256"/>
      <c r="F62" s="224"/>
      <c r="G62" s="224"/>
      <c r="H62" s="224"/>
      <c r="I62" s="224"/>
      <c r="J62" s="224"/>
      <c r="K62" s="224"/>
      <c r="L62" s="224"/>
      <c r="M62" s="224"/>
      <c r="N62" s="223"/>
      <c r="O62" s="223"/>
      <c r="P62" s="223"/>
      <c r="Q62" s="223"/>
      <c r="R62" s="224"/>
      <c r="S62" s="224"/>
      <c r="T62" s="224"/>
      <c r="U62" s="224"/>
      <c r="V62" s="224"/>
      <c r="W62" s="224"/>
      <c r="X62" s="224"/>
      <c r="Y62" s="214"/>
      <c r="Z62" s="214"/>
      <c r="AA62" s="214"/>
      <c r="AB62" s="214"/>
      <c r="AC62" s="214"/>
      <c r="AD62" s="214"/>
      <c r="AE62" s="214"/>
      <c r="AF62" s="214"/>
      <c r="AG62" s="214" t="s">
        <v>159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21"/>
      <c r="B63" s="222"/>
      <c r="C63" s="260" t="s">
        <v>176</v>
      </c>
      <c r="D63" s="255"/>
      <c r="E63" s="256">
        <v>5.63</v>
      </c>
      <c r="F63" s="224"/>
      <c r="G63" s="224"/>
      <c r="H63" s="224"/>
      <c r="I63" s="224"/>
      <c r="J63" s="224"/>
      <c r="K63" s="224"/>
      <c r="L63" s="224"/>
      <c r="M63" s="224"/>
      <c r="N63" s="223"/>
      <c r="O63" s="223"/>
      <c r="P63" s="223"/>
      <c r="Q63" s="223"/>
      <c r="R63" s="224"/>
      <c r="S63" s="224"/>
      <c r="T63" s="224"/>
      <c r="U63" s="224"/>
      <c r="V63" s="224"/>
      <c r="W63" s="224"/>
      <c r="X63" s="224"/>
      <c r="Y63" s="214"/>
      <c r="Z63" s="214"/>
      <c r="AA63" s="214"/>
      <c r="AB63" s="214"/>
      <c r="AC63" s="214"/>
      <c r="AD63" s="214"/>
      <c r="AE63" s="214"/>
      <c r="AF63" s="214"/>
      <c r="AG63" s="214" t="s">
        <v>159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3">
        <v>17</v>
      </c>
      <c r="B64" s="234" t="s">
        <v>217</v>
      </c>
      <c r="C64" s="249" t="s">
        <v>218</v>
      </c>
      <c r="D64" s="235" t="s">
        <v>154</v>
      </c>
      <c r="E64" s="236">
        <v>0.92500000000000004</v>
      </c>
      <c r="F64" s="237"/>
      <c r="G64" s="238">
        <f>ROUND(E64*F64,2)</f>
        <v>0</v>
      </c>
      <c r="H64" s="237"/>
      <c r="I64" s="238">
        <f>ROUND(E64*H64,2)</f>
        <v>0</v>
      </c>
      <c r="J64" s="237"/>
      <c r="K64" s="238">
        <f>ROUND(E64*J64,2)</f>
        <v>0</v>
      </c>
      <c r="L64" s="238">
        <v>15</v>
      </c>
      <c r="M64" s="238">
        <f>G64*(1+L64/100)</f>
        <v>0</v>
      </c>
      <c r="N64" s="236">
        <v>0</v>
      </c>
      <c r="O64" s="236">
        <f>ROUND(E64*N64,2)</f>
        <v>0</v>
      </c>
      <c r="P64" s="236">
        <v>0.16900000000000001</v>
      </c>
      <c r="Q64" s="236">
        <f>ROUND(E64*P64,2)</f>
        <v>0.16</v>
      </c>
      <c r="R64" s="238" t="s">
        <v>211</v>
      </c>
      <c r="S64" s="238" t="s">
        <v>138</v>
      </c>
      <c r="T64" s="239" t="s">
        <v>138</v>
      </c>
      <c r="U64" s="224">
        <v>0.82</v>
      </c>
      <c r="V64" s="224">
        <f>ROUND(E64*U64,2)</f>
        <v>0.76</v>
      </c>
      <c r="W64" s="224"/>
      <c r="X64" s="224" t="s">
        <v>156</v>
      </c>
      <c r="Y64" s="214"/>
      <c r="Z64" s="214"/>
      <c r="AA64" s="214"/>
      <c r="AB64" s="214"/>
      <c r="AC64" s="214"/>
      <c r="AD64" s="214"/>
      <c r="AE64" s="214"/>
      <c r="AF64" s="214"/>
      <c r="AG64" s="214" t="s">
        <v>157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21"/>
      <c r="B65" s="222"/>
      <c r="C65" s="261" t="s">
        <v>219</v>
      </c>
      <c r="D65" s="257"/>
      <c r="E65" s="257"/>
      <c r="F65" s="257"/>
      <c r="G65" s="257"/>
      <c r="H65" s="224"/>
      <c r="I65" s="224"/>
      <c r="J65" s="224"/>
      <c r="K65" s="224"/>
      <c r="L65" s="224"/>
      <c r="M65" s="224"/>
      <c r="N65" s="223"/>
      <c r="O65" s="223"/>
      <c r="P65" s="223"/>
      <c r="Q65" s="223"/>
      <c r="R65" s="224"/>
      <c r="S65" s="224"/>
      <c r="T65" s="224"/>
      <c r="U65" s="224"/>
      <c r="V65" s="224"/>
      <c r="W65" s="224"/>
      <c r="X65" s="224"/>
      <c r="Y65" s="214"/>
      <c r="Z65" s="214"/>
      <c r="AA65" s="214"/>
      <c r="AB65" s="214"/>
      <c r="AC65" s="214"/>
      <c r="AD65" s="214"/>
      <c r="AE65" s="214"/>
      <c r="AF65" s="214"/>
      <c r="AG65" s="214" t="s">
        <v>175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21"/>
      <c r="B66" s="222"/>
      <c r="C66" s="260" t="s">
        <v>212</v>
      </c>
      <c r="D66" s="255"/>
      <c r="E66" s="256"/>
      <c r="F66" s="224"/>
      <c r="G66" s="224"/>
      <c r="H66" s="224"/>
      <c r="I66" s="224"/>
      <c r="J66" s="224"/>
      <c r="K66" s="224"/>
      <c r="L66" s="224"/>
      <c r="M66" s="224"/>
      <c r="N66" s="223"/>
      <c r="O66" s="223"/>
      <c r="P66" s="223"/>
      <c r="Q66" s="223"/>
      <c r="R66" s="224"/>
      <c r="S66" s="224"/>
      <c r="T66" s="224"/>
      <c r="U66" s="224"/>
      <c r="V66" s="224"/>
      <c r="W66" s="224"/>
      <c r="X66" s="224"/>
      <c r="Y66" s="214"/>
      <c r="Z66" s="214"/>
      <c r="AA66" s="214"/>
      <c r="AB66" s="214"/>
      <c r="AC66" s="214"/>
      <c r="AD66" s="214"/>
      <c r="AE66" s="214"/>
      <c r="AF66" s="214"/>
      <c r="AG66" s="214" t="s">
        <v>159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21"/>
      <c r="B67" s="222"/>
      <c r="C67" s="260" t="s">
        <v>220</v>
      </c>
      <c r="D67" s="255"/>
      <c r="E67" s="256">
        <v>0.93</v>
      </c>
      <c r="F67" s="224"/>
      <c r="G67" s="224"/>
      <c r="H67" s="224"/>
      <c r="I67" s="224"/>
      <c r="J67" s="224"/>
      <c r="K67" s="224"/>
      <c r="L67" s="224"/>
      <c r="M67" s="224"/>
      <c r="N67" s="223"/>
      <c r="O67" s="223"/>
      <c r="P67" s="223"/>
      <c r="Q67" s="223"/>
      <c r="R67" s="224"/>
      <c r="S67" s="224"/>
      <c r="T67" s="224"/>
      <c r="U67" s="224"/>
      <c r="V67" s="224"/>
      <c r="W67" s="224"/>
      <c r="X67" s="224"/>
      <c r="Y67" s="214"/>
      <c r="Z67" s="214"/>
      <c r="AA67" s="214"/>
      <c r="AB67" s="214"/>
      <c r="AC67" s="214"/>
      <c r="AD67" s="214"/>
      <c r="AE67" s="214"/>
      <c r="AF67" s="214"/>
      <c r="AG67" s="214" t="s">
        <v>159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ht="22.5" outlineLevel="1" x14ac:dyDescent="0.2">
      <c r="A68" s="233">
        <v>18</v>
      </c>
      <c r="B68" s="234" t="s">
        <v>221</v>
      </c>
      <c r="C68" s="249" t="s">
        <v>222</v>
      </c>
      <c r="D68" s="235" t="s">
        <v>197</v>
      </c>
      <c r="E68" s="236">
        <v>1.615</v>
      </c>
      <c r="F68" s="237"/>
      <c r="G68" s="238">
        <f>ROUND(E68*F68,2)</f>
        <v>0</v>
      </c>
      <c r="H68" s="237"/>
      <c r="I68" s="238">
        <f>ROUND(E68*H68,2)</f>
        <v>0</v>
      </c>
      <c r="J68" s="237"/>
      <c r="K68" s="238">
        <f>ROUND(E68*J68,2)</f>
        <v>0</v>
      </c>
      <c r="L68" s="238">
        <v>15</v>
      </c>
      <c r="M68" s="238">
        <f>G68*(1+L68/100)</f>
        <v>0</v>
      </c>
      <c r="N68" s="236">
        <v>0</v>
      </c>
      <c r="O68" s="236">
        <f>ROUND(E68*N68,2)</f>
        <v>0</v>
      </c>
      <c r="P68" s="236">
        <v>0.01</v>
      </c>
      <c r="Q68" s="236">
        <f>ROUND(E68*P68,2)</f>
        <v>0.02</v>
      </c>
      <c r="R68" s="238" t="s">
        <v>211</v>
      </c>
      <c r="S68" s="238" t="s">
        <v>138</v>
      </c>
      <c r="T68" s="239" t="s">
        <v>138</v>
      </c>
      <c r="U68" s="224">
        <v>0.32</v>
      </c>
      <c r="V68" s="224">
        <f>ROUND(E68*U68,2)</f>
        <v>0.52</v>
      </c>
      <c r="W68" s="224"/>
      <c r="X68" s="224" t="s">
        <v>156</v>
      </c>
      <c r="Y68" s="214"/>
      <c r="Z68" s="214"/>
      <c r="AA68" s="214"/>
      <c r="AB68" s="214"/>
      <c r="AC68" s="214"/>
      <c r="AD68" s="214"/>
      <c r="AE68" s="214"/>
      <c r="AF68" s="214"/>
      <c r="AG68" s="214" t="s">
        <v>157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21"/>
      <c r="B69" s="222"/>
      <c r="C69" s="261" t="s">
        <v>219</v>
      </c>
      <c r="D69" s="257"/>
      <c r="E69" s="257"/>
      <c r="F69" s="257"/>
      <c r="G69" s="257"/>
      <c r="H69" s="224"/>
      <c r="I69" s="224"/>
      <c r="J69" s="224"/>
      <c r="K69" s="224"/>
      <c r="L69" s="224"/>
      <c r="M69" s="224"/>
      <c r="N69" s="223"/>
      <c r="O69" s="223"/>
      <c r="P69" s="223"/>
      <c r="Q69" s="223"/>
      <c r="R69" s="224"/>
      <c r="S69" s="224"/>
      <c r="T69" s="224"/>
      <c r="U69" s="224"/>
      <c r="V69" s="224"/>
      <c r="W69" s="224"/>
      <c r="X69" s="224"/>
      <c r="Y69" s="214"/>
      <c r="Z69" s="214"/>
      <c r="AA69" s="214"/>
      <c r="AB69" s="214"/>
      <c r="AC69" s="214"/>
      <c r="AD69" s="214"/>
      <c r="AE69" s="214"/>
      <c r="AF69" s="214"/>
      <c r="AG69" s="214" t="s">
        <v>175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21"/>
      <c r="B70" s="222"/>
      <c r="C70" s="260" t="s">
        <v>212</v>
      </c>
      <c r="D70" s="255"/>
      <c r="E70" s="256"/>
      <c r="F70" s="224"/>
      <c r="G70" s="224"/>
      <c r="H70" s="224"/>
      <c r="I70" s="224"/>
      <c r="J70" s="224"/>
      <c r="K70" s="224"/>
      <c r="L70" s="224"/>
      <c r="M70" s="224"/>
      <c r="N70" s="223"/>
      <c r="O70" s="223"/>
      <c r="P70" s="223"/>
      <c r="Q70" s="223"/>
      <c r="R70" s="224"/>
      <c r="S70" s="224"/>
      <c r="T70" s="224"/>
      <c r="U70" s="224"/>
      <c r="V70" s="224"/>
      <c r="W70" s="224"/>
      <c r="X70" s="224"/>
      <c r="Y70" s="214"/>
      <c r="Z70" s="214"/>
      <c r="AA70" s="214"/>
      <c r="AB70" s="214"/>
      <c r="AC70" s="214"/>
      <c r="AD70" s="214"/>
      <c r="AE70" s="214"/>
      <c r="AF70" s="214"/>
      <c r="AG70" s="214" t="s">
        <v>159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21"/>
      <c r="B71" s="222"/>
      <c r="C71" s="260" t="s">
        <v>223</v>
      </c>
      <c r="D71" s="255"/>
      <c r="E71" s="256">
        <v>1.62</v>
      </c>
      <c r="F71" s="224"/>
      <c r="G71" s="224"/>
      <c r="H71" s="224"/>
      <c r="I71" s="224"/>
      <c r="J71" s="224"/>
      <c r="K71" s="224"/>
      <c r="L71" s="224"/>
      <c r="M71" s="224"/>
      <c r="N71" s="223"/>
      <c r="O71" s="223"/>
      <c r="P71" s="223"/>
      <c r="Q71" s="223"/>
      <c r="R71" s="224"/>
      <c r="S71" s="224"/>
      <c r="T71" s="224"/>
      <c r="U71" s="224"/>
      <c r="V71" s="224"/>
      <c r="W71" s="224"/>
      <c r="X71" s="224"/>
      <c r="Y71" s="214"/>
      <c r="Z71" s="214"/>
      <c r="AA71" s="214"/>
      <c r="AB71" s="214"/>
      <c r="AC71" s="214"/>
      <c r="AD71" s="214"/>
      <c r="AE71" s="214"/>
      <c r="AF71" s="214"/>
      <c r="AG71" s="214" t="s">
        <v>159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ht="33.75" outlineLevel="1" x14ac:dyDescent="0.2">
      <c r="A72" s="233">
        <v>19</v>
      </c>
      <c r="B72" s="234" t="s">
        <v>224</v>
      </c>
      <c r="C72" s="249" t="s">
        <v>225</v>
      </c>
      <c r="D72" s="235" t="s">
        <v>154</v>
      </c>
      <c r="E72" s="236">
        <v>8.8919999999999995</v>
      </c>
      <c r="F72" s="237"/>
      <c r="G72" s="238">
        <f>ROUND(E72*F72,2)</f>
        <v>0</v>
      </c>
      <c r="H72" s="237"/>
      <c r="I72" s="238">
        <f>ROUND(E72*H72,2)</f>
        <v>0</v>
      </c>
      <c r="J72" s="237"/>
      <c r="K72" s="238">
        <f>ROUND(E72*J72,2)</f>
        <v>0</v>
      </c>
      <c r="L72" s="238">
        <v>15</v>
      </c>
      <c r="M72" s="238">
        <f>G72*(1+L72/100)</f>
        <v>0</v>
      </c>
      <c r="N72" s="236">
        <v>4.8999999999999998E-4</v>
      </c>
      <c r="O72" s="236">
        <f>ROUND(E72*N72,2)</f>
        <v>0</v>
      </c>
      <c r="P72" s="236">
        <v>1.9E-2</v>
      </c>
      <c r="Q72" s="236">
        <f>ROUND(E72*P72,2)</f>
        <v>0.17</v>
      </c>
      <c r="R72" s="238" t="s">
        <v>211</v>
      </c>
      <c r="S72" s="238" t="s">
        <v>138</v>
      </c>
      <c r="T72" s="239" t="s">
        <v>139</v>
      </c>
      <c r="U72" s="224">
        <v>0.33900000000000002</v>
      </c>
      <c r="V72" s="224">
        <f>ROUND(E72*U72,2)</f>
        <v>3.01</v>
      </c>
      <c r="W72" s="224"/>
      <c r="X72" s="224" t="s">
        <v>156</v>
      </c>
      <c r="Y72" s="214"/>
      <c r="Z72" s="214"/>
      <c r="AA72" s="214"/>
      <c r="AB72" s="214"/>
      <c r="AC72" s="214"/>
      <c r="AD72" s="214"/>
      <c r="AE72" s="214"/>
      <c r="AF72" s="214"/>
      <c r="AG72" s="214" t="s">
        <v>157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21"/>
      <c r="B73" s="222"/>
      <c r="C73" s="260" t="s">
        <v>212</v>
      </c>
      <c r="D73" s="255"/>
      <c r="E73" s="256"/>
      <c r="F73" s="224"/>
      <c r="G73" s="224"/>
      <c r="H73" s="224"/>
      <c r="I73" s="224"/>
      <c r="J73" s="224"/>
      <c r="K73" s="224"/>
      <c r="L73" s="224"/>
      <c r="M73" s="224"/>
      <c r="N73" s="223"/>
      <c r="O73" s="223"/>
      <c r="P73" s="223"/>
      <c r="Q73" s="223"/>
      <c r="R73" s="224"/>
      <c r="S73" s="224"/>
      <c r="T73" s="224"/>
      <c r="U73" s="224"/>
      <c r="V73" s="224"/>
      <c r="W73" s="224"/>
      <c r="X73" s="224"/>
      <c r="Y73" s="214"/>
      <c r="Z73" s="214"/>
      <c r="AA73" s="214"/>
      <c r="AB73" s="214"/>
      <c r="AC73" s="214"/>
      <c r="AD73" s="214"/>
      <c r="AE73" s="214"/>
      <c r="AF73" s="214"/>
      <c r="AG73" s="214" t="s">
        <v>159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21"/>
      <c r="B74" s="222"/>
      <c r="C74" s="260" t="s">
        <v>226</v>
      </c>
      <c r="D74" s="255"/>
      <c r="E74" s="256">
        <v>8.89</v>
      </c>
      <c r="F74" s="224"/>
      <c r="G74" s="224"/>
      <c r="H74" s="224"/>
      <c r="I74" s="224"/>
      <c r="J74" s="224"/>
      <c r="K74" s="224"/>
      <c r="L74" s="224"/>
      <c r="M74" s="224"/>
      <c r="N74" s="223"/>
      <c r="O74" s="223"/>
      <c r="P74" s="223"/>
      <c r="Q74" s="223"/>
      <c r="R74" s="224"/>
      <c r="S74" s="224"/>
      <c r="T74" s="224"/>
      <c r="U74" s="224"/>
      <c r="V74" s="224"/>
      <c r="W74" s="224"/>
      <c r="X74" s="224"/>
      <c r="Y74" s="214"/>
      <c r="Z74" s="214"/>
      <c r="AA74" s="214"/>
      <c r="AB74" s="214"/>
      <c r="AC74" s="214"/>
      <c r="AD74" s="214"/>
      <c r="AE74" s="214"/>
      <c r="AF74" s="214"/>
      <c r="AG74" s="214" t="s">
        <v>159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3">
        <v>20</v>
      </c>
      <c r="B75" s="234" t="s">
        <v>227</v>
      </c>
      <c r="C75" s="249" t="s">
        <v>228</v>
      </c>
      <c r="D75" s="235" t="s">
        <v>154</v>
      </c>
      <c r="E75" s="236">
        <v>4.2380000000000004</v>
      </c>
      <c r="F75" s="237"/>
      <c r="G75" s="238">
        <f>ROUND(E75*F75,2)</f>
        <v>0</v>
      </c>
      <c r="H75" s="237"/>
      <c r="I75" s="238">
        <f>ROUND(E75*H75,2)</f>
        <v>0</v>
      </c>
      <c r="J75" s="237"/>
      <c r="K75" s="238">
        <f>ROUND(E75*J75,2)</f>
        <v>0</v>
      </c>
      <c r="L75" s="238">
        <v>15</v>
      </c>
      <c r="M75" s="238">
        <f>G75*(1+L75/100)</f>
        <v>0</v>
      </c>
      <c r="N75" s="236">
        <v>4.2000000000000002E-4</v>
      </c>
      <c r="O75" s="236">
        <f>ROUND(E75*N75,2)</f>
        <v>0</v>
      </c>
      <c r="P75" s="236">
        <v>2.5000000000000001E-2</v>
      </c>
      <c r="Q75" s="236">
        <f>ROUND(E75*P75,2)</f>
        <v>0.11</v>
      </c>
      <c r="R75" s="238"/>
      <c r="S75" s="238" t="s">
        <v>155</v>
      </c>
      <c r="T75" s="239" t="s">
        <v>139</v>
      </c>
      <c r="U75" s="224">
        <v>0.33200000000000002</v>
      </c>
      <c r="V75" s="224">
        <f>ROUND(E75*U75,2)</f>
        <v>1.41</v>
      </c>
      <c r="W75" s="224"/>
      <c r="X75" s="224" t="s">
        <v>156</v>
      </c>
      <c r="Y75" s="214"/>
      <c r="Z75" s="214"/>
      <c r="AA75" s="214"/>
      <c r="AB75" s="214"/>
      <c r="AC75" s="214"/>
      <c r="AD75" s="214"/>
      <c r="AE75" s="214"/>
      <c r="AF75" s="214"/>
      <c r="AG75" s="214" t="s">
        <v>157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21"/>
      <c r="B76" s="222"/>
      <c r="C76" s="260" t="s">
        <v>212</v>
      </c>
      <c r="D76" s="255"/>
      <c r="E76" s="256"/>
      <c r="F76" s="224"/>
      <c r="G76" s="224"/>
      <c r="H76" s="224"/>
      <c r="I76" s="224"/>
      <c r="J76" s="224"/>
      <c r="K76" s="224"/>
      <c r="L76" s="224"/>
      <c r="M76" s="224"/>
      <c r="N76" s="223"/>
      <c r="O76" s="223"/>
      <c r="P76" s="223"/>
      <c r="Q76" s="223"/>
      <c r="R76" s="224"/>
      <c r="S76" s="224"/>
      <c r="T76" s="224"/>
      <c r="U76" s="224"/>
      <c r="V76" s="224"/>
      <c r="W76" s="224"/>
      <c r="X76" s="224"/>
      <c r="Y76" s="214"/>
      <c r="Z76" s="214"/>
      <c r="AA76" s="214"/>
      <c r="AB76" s="214"/>
      <c r="AC76" s="214"/>
      <c r="AD76" s="214"/>
      <c r="AE76" s="214"/>
      <c r="AF76" s="214"/>
      <c r="AG76" s="214" t="s">
        <v>159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21"/>
      <c r="B77" s="222"/>
      <c r="C77" s="260" t="s">
        <v>229</v>
      </c>
      <c r="D77" s="255"/>
      <c r="E77" s="256">
        <v>4.2380000000000004</v>
      </c>
      <c r="F77" s="224"/>
      <c r="G77" s="224"/>
      <c r="H77" s="224"/>
      <c r="I77" s="224"/>
      <c r="J77" s="224"/>
      <c r="K77" s="224"/>
      <c r="L77" s="224"/>
      <c r="M77" s="224"/>
      <c r="N77" s="223"/>
      <c r="O77" s="223"/>
      <c r="P77" s="223"/>
      <c r="Q77" s="223"/>
      <c r="R77" s="224"/>
      <c r="S77" s="224"/>
      <c r="T77" s="224"/>
      <c r="U77" s="224"/>
      <c r="V77" s="224"/>
      <c r="W77" s="224"/>
      <c r="X77" s="224"/>
      <c r="Y77" s="214"/>
      <c r="Z77" s="214"/>
      <c r="AA77" s="214"/>
      <c r="AB77" s="214"/>
      <c r="AC77" s="214"/>
      <c r="AD77" s="214"/>
      <c r="AE77" s="214"/>
      <c r="AF77" s="214"/>
      <c r="AG77" s="214" t="s">
        <v>159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3">
        <v>21</v>
      </c>
      <c r="B78" s="234" t="s">
        <v>230</v>
      </c>
      <c r="C78" s="249" t="s">
        <v>231</v>
      </c>
      <c r="D78" s="235" t="s">
        <v>197</v>
      </c>
      <c r="E78" s="236">
        <v>1.7</v>
      </c>
      <c r="F78" s="237"/>
      <c r="G78" s="238">
        <f>ROUND(E78*F78,2)</f>
        <v>0</v>
      </c>
      <c r="H78" s="237"/>
      <c r="I78" s="238">
        <f>ROUND(E78*H78,2)</f>
        <v>0</v>
      </c>
      <c r="J78" s="237"/>
      <c r="K78" s="238">
        <f>ROUND(E78*J78,2)</f>
        <v>0</v>
      </c>
      <c r="L78" s="238">
        <v>15</v>
      </c>
      <c r="M78" s="238">
        <f>G78*(1+L78/100)</f>
        <v>0</v>
      </c>
      <c r="N78" s="236">
        <v>3.6000000000000002E-4</v>
      </c>
      <c r="O78" s="236">
        <f>ROUND(E78*N78,2)</f>
        <v>0</v>
      </c>
      <c r="P78" s="236">
        <v>0</v>
      </c>
      <c r="Q78" s="236">
        <f>ROUND(E78*P78,2)</f>
        <v>0</v>
      </c>
      <c r="R78" s="238"/>
      <c r="S78" s="238" t="s">
        <v>155</v>
      </c>
      <c r="T78" s="239" t="s">
        <v>139</v>
      </c>
      <c r="U78" s="224">
        <v>0.43</v>
      </c>
      <c r="V78" s="224">
        <f>ROUND(E78*U78,2)</f>
        <v>0.73</v>
      </c>
      <c r="W78" s="224"/>
      <c r="X78" s="224" t="s">
        <v>156</v>
      </c>
      <c r="Y78" s="214"/>
      <c r="Z78" s="214"/>
      <c r="AA78" s="214"/>
      <c r="AB78" s="214"/>
      <c r="AC78" s="214"/>
      <c r="AD78" s="214"/>
      <c r="AE78" s="214"/>
      <c r="AF78" s="214"/>
      <c r="AG78" s="214" t="s">
        <v>157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21"/>
      <c r="B79" s="222"/>
      <c r="C79" s="260" t="s">
        <v>212</v>
      </c>
      <c r="D79" s="255"/>
      <c r="E79" s="256"/>
      <c r="F79" s="224"/>
      <c r="G79" s="224"/>
      <c r="H79" s="224"/>
      <c r="I79" s="224"/>
      <c r="J79" s="224"/>
      <c r="K79" s="224"/>
      <c r="L79" s="224"/>
      <c r="M79" s="224"/>
      <c r="N79" s="223"/>
      <c r="O79" s="223"/>
      <c r="P79" s="223"/>
      <c r="Q79" s="223"/>
      <c r="R79" s="224"/>
      <c r="S79" s="224"/>
      <c r="T79" s="224"/>
      <c r="U79" s="224"/>
      <c r="V79" s="224"/>
      <c r="W79" s="224"/>
      <c r="X79" s="224"/>
      <c r="Y79" s="214"/>
      <c r="Z79" s="214"/>
      <c r="AA79" s="214"/>
      <c r="AB79" s="214"/>
      <c r="AC79" s="214"/>
      <c r="AD79" s="214"/>
      <c r="AE79" s="214"/>
      <c r="AF79" s="214"/>
      <c r="AG79" s="214" t="s">
        <v>159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21"/>
      <c r="B80" s="222"/>
      <c r="C80" s="260" t="s">
        <v>232</v>
      </c>
      <c r="D80" s="255"/>
      <c r="E80" s="256">
        <v>1.7</v>
      </c>
      <c r="F80" s="224"/>
      <c r="G80" s="224"/>
      <c r="H80" s="224"/>
      <c r="I80" s="224"/>
      <c r="J80" s="224"/>
      <c r="K80" s="224"/>
      <c r="L80" s="224"/>
      <c r="M80" s="224"/>
      <c r="N80" s="223"/>
      <c r="O80" s="223"/>
      <c r="P80" s="223"/>
      <c r="Q80" s="223"/>
      <c r="R80" s="224"/>
      <c r="S80" s="224"/>
      <c r="T80" s="224"/>
      <c r="U80" s="224"/>
      <c r="V80" s="224"/>
      <c r="W80" s="224"/>
      <c r="X80" s="224"/>
      <c r="Y80" s="214"/>
      <c r="Z80" s="214"/>
      <c r="AA80" s="214"/>
      <c r="AB80" s="214"/>
      <c r="AC80" s="214"/>
      <c r="AD80" s="214"/>
      <c r="AE80" s="214"/>
      <c r="AF80" s="214"/>
      <c r="AG80" s="214" t="s">
        <v>159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ht="33.75" outlineLevel="1" x14ac:dyDescent="0.2">
      <c r="A81" s="233">
        <v>22</v>
      </c>
      <c r="B81" s="234" t="s">
        <v>233</v>
      </c>
      <c r="C81" s="249" t="s">
        <v>234</v>
      </c>
      <c r="D81" s="235" t="s">
        <v>154</v>
      </c>
      <c r="E81" s="236">
        <v>14.63</v>
      </c>
      <c r="F81" s="237"/>
      <c r="G81" s="238">
        <f>ROUND(E81*F81,2)</f>
        <v>0</v>
      </c>
      <c r="H81" s="237"/>
      <c r="I81" s="238">
        <f>ROUND(E81*H81,2)</f>
        <v>0</v>
      </c>
      <c r="J81" s="237"/>
      <c r="K81" s="238">
        <f>ROUND(E81*J81,2)</f>
        <v>0</v>
      </c>
      <c r="L81" s="238">
        <v>15</v>
      </c>
      <c r="M81" s="238">
        <f>G81*(1+L81/100)</f>
        <v>0</v>
      </c>
      <c r="N81" s="236">
        <v>0</v>
      </c>
      <c r="O81" s="236">
        <f>ROUND(E81*N81,2)</f>
        <v>0</v>
      </c>
      <c r="P81" s="236">
        <v>0</v>
      </c>
      <c r="Q81" s="236">
        <f>ROUND(E81*P81,2)</f>
        <v>0</v>
      </c>
      <c r="R81" s="238" t="s">
        <v>211</v>
      </c>
      <c r="S81" s="238" t="s">
        <v>138</v>
      </c>
      <c r="T81" s="239" t="s">
        <v>139</v>
      </c>
      <c r="U81" s="224">
        <v>0.33200000000000002</v>
      </c>
      <c r="V81" s="224">
        <f>ROUND(E81*U81,2)</f>
        <v>4.8600000000000003</v>
      </c>
      <c r="W81" s="224"/>
      <c r="X81" s="224" t="s">
        <v>156</v>
      </c>
      <c r="Y81" s="214"/>
      <c r="Z81" s="214"/>
      <c r="AA81" s="214"/>
      <c r="AB81" s="214"/>
      <c r="AC81" s="214"/>
      <c r="AD81" s="214"/>
      <c r="AE81" s="214"/>
      <c r="AF81" s="214"/>
      <c r="AG81" s="214" t="s">
        <v>157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21"/>
      <c r="B82" s="222"/>
      <c r="C82" s="260" t="s">
        <v>212</v>
      </c>
      <c r="D82" s="255"/>
      <c r="E82" s="256"/>
      <c r="F82" s="224"/>
      <c r="G82" s="224"/>
      <c r="H82" s="224"/>
      <c r="I82" s="224"/>
      <c r="J82" s="224"/>
      <c r="K82" s="224"/>
      <c r="L82" s="224"/>
      <c r="M82" s="224"/>
      <c r="N82" s="223"/>
      <c r="O82" s="223"/>
      <c r="P82" s="223"/>
      <c r="Q82" s="223"/>
      <c r="R82" s="224"/>
      <c r="S82" s="224"/>
      <c r="T82" s="224"/>
      <c r="U82" s="224"/>
      <c r="V82" s="224"/>
      <c r="W82" s="224"/>
      <c r="X82" s="224"/>
      <c r="Y82" s="214"/>
      <c r="Z82" s="214"/>
      <c r="AA82" s="214"/>
      <c r="AB82" s="214"/>
      <c r="AC82" s="214"/>
      <c r="AD82" s="214"/>
      <c r="AE82" s="214"/>
      <c r="AF82" s="214"/>
      <c r="AG82" s="214" t="s">
        <v>159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21"/>
      <c r="B83" s="222"/>
      <c r="C83" s="260" t="s">
        <v>235</v>
      </c>
      <c r="D83" s="255"/>
      <c r="E83" s="256">
        <v>1</v>
      </c>
      <c r="F83" s="224"/>
      <c r="G83" s="224"/>
      <c r="H83" s="224"/>
      <c r="I83" s="224"/>
      <c r="J83" s="224"/>
      <c r="K83" s="224"/>
      <c r="L83" s="224"/>
      <c r="M83" s="224"/>
      <c r="N83" s="223"/>
      <c r="O83" s="223"/>
      <c r="P83" s="223"/>
      <c r="Q83" s="223"/>
      <c r="R83" s="224"/>
      <c r="S83" s="224"/>
      <c r="T83" s="224"/>
      <c r="U83" s="224"/>
      <c r="V83" s="224"/>
      <c r="W83" s="224"/>
      <c r="X83" s="224"/>
      <c r="Y83" s="214"/>
      <c r="Z83" s="214"/>
      <c r="AA83" s="214"/>
      <c r="AB83" s="214"/>
      <c r="AC83" s="214"/>
      <c r="AD83" s="214"/>
      <c r="AE83" s="214"/>
      <c r="AF83" s="214"/>
      <c r="AG83" s="214" t="s">
        <v>159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x14ac:dyDescent="0.2">
      <c r="A84" s="226" t="s">
        <v>133</v>
      </c>
      <c r="B84" s="227" t="s">
        <v>83</v>
      </c>
      <c r="C84" s="248" t="s">
        <v>84</v>
      </c>
      <c r="D84" s="228"/>
      <c r="E84" s="229"/>
      <c r="F84" s="230"/>
      <c r="G84" s="230">
        <f>SUMIF(AG85:AG86,"&lt;&gt;NOR",G85:G86)</f>
        <v>0</v>
      </c>
      <c r="H84" s="230"/>
      <c r="I84" s="230">
        <f>SUM(I85:I86)</f>
        <v>0</v>
      </c>
      <c r="J84" s="230"/>
      <c r="K84" s="230">
        <f>SUM(K85:K86)</f>
        <v>0</v>
      </c>
      <c r="L84" s="230"/>
      <c r="M84" s="230">
        <f>SUM(M85:M86)</f>
        <v>0</v>
      </c>
      <c r="N84" s="229"/>
      <c r="O84" s="229">
        <f>SUM(O85:O86)</f>
        <v>0</v>
      </c>
      <c r="P84" s="229"/>
      <c r="Q84" s="229">
        <f>SUM(Q85:Q86)</f>
        <v>0</v>
      </c>
      <c r="R84" s="230"/>
      <c r="S84" s="230"/>
      <c r="T84" s="231"/>
      <c r="U84" s="225"/>
      <c r="V84" s="225">
        <f>SUM(V85:V86)</f>
        <v>1.97</v>
      </c>
      <c r="W84" s="225"/>
      <c r="X84" s="225"/>
      <c r="AG84" t="s">
        <v>134</v>
      </c>
    </row>
    <row r="85" spans="1:60" ht="33.75" outlineLevel="1" x14ac:dyDescent="0.2">
      <c r="A85" s="233">
        <v>23</v>
      </c>
      <c r="B85" s="234" t="s">
        <v>236</v>
      </c>
      <c r="C85" s="249" t="s">
        <v>237</v>
      </c>
      <c r="D85" s="235" t="s">
        <v>238</v>
      </c>
      <c r="E85" s="236">
        <v>0.93857000000000002</v>
      </c>
      <c r="F85" s="237"/>
      <c r="G85" s="238">
        <f>ROUND(E85*F85,2)</f>
        <v>0</v>
      </c>
      <c r="H85" s="237"/>
      <c r="I85" s="238">
        <f>ROUND(E85*H85,2)</f>
        <v>0</v>
      </c>
      <c r="J85" s="237"/>
      <c r="K85" s="238">
        <f>ROUND(E85*J85,2)</f>
        <v>0</v>
      </c>
      <c r="L85" s="238">
        <v>15</v>
      </c>
      <c r="M85" s="238">
        <f>G85*(1+L85/100)</f>
        <v>0</v>
      </c>
      <c r="N85" s="236">
        <v>0</v>
      </c>
      <c r="O85" s="236">
        <f>ROUND(E85*N85,2)</f>
        <v>0</v>
      </c>
      <c r="P85" s="236">
        <v>0</v>
      </c>
      <c r="Q85" s="236">
        <f>ROUND(E85*P85,2)</f>
        <v>0</v>
      </c>
      <c r="R85" s="238" t="s">
        <v>239</v>
      </c>
      <c r="S85" s="238" t="s">
        <v>138</v>
      </c>
      <c r="T85" s="239" t="s">
        <v>138</v>
      </c>
      <c r="U85" s="224">
        <v>2.1</v>
      </c>
      <c r="V85" s="224">
        <f>ROUND(E85*U85,2)</f>
        <v>1.97</v>
      </c>
      <c r="W85" s="224"/>
      <c r="X85" s="224" t="s">
        <v>240</v>
      </c>
      <c r="Y85" s="214"/>
      <c r="Z85" s="214"/>
      <c r="AA85" s="214"/>
      <c r="AB85" s="214"/>
      <c r="AC85" s="214"/>
      <c r="AD85" s="214"/>
      <c r="AE85" s="214"/>
      <c r="AF85" s="214"/>
      <c r="AG85" s="214" t="s">
        <v>241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21"/>
      <c r="B86" s="222"/>
      <c r="C86" s="261" t="s">
        <v>242</v>
      </c>
      <c r="D86" s="257"/>
      <c r="E86" s="257"/>
      <c r="F86" s="257"/>
      <c r="G86" s="257"/>
      <c r="H86" s="224"/>
      <c r="I86" s="224"/>
      <c r="J86" s="224"/>
      <c r="K86" s="224"/>
      <c r="L86" s="224"/>
      <c r="M86" s="224"/>
      <c r="N86" s="223"/>
      <c r="O86" s="223"/>
      <c r="P86" s="223"/>
      <c r="Q86" s="223"/>
      <c r="R86" s="224"/>
      <c r="S86" s="224"/>
      <c r="T86" s="224"/>
      <c r="U86" s="224"/>
      <c r="V86" s="224"/>
      <c r="W86" s="224"/>
      <c r="X86" s="224"/>
      <c r="Y86" s="214"/>
      <c r="Z86" s="214"/>
      <c r="AA86" s="214"/>
      <c r="AB86" s="214"/>
      <c r="AC86" s="214"/>
      <c r="AD86" s="214"/>
      <c r="AE86" s="214"/>
      <c r="AF86" s="214"/>
      <c r="AG86" s="214" t="s">
        <v>175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x14ac:dyDescent="0.2">
      <c r="A87" s="226" t="s">
        <v>133</v>
      </c>
      <c r="B87" s="227" t="s">
        <v>85</v>
      </c>
      <c r="C87" s="248" t="s">
        <v>86</v>
      </c>
      <c r="D87" s="228"/>
      <c r="E87" s="229"/>
      <c r="F87" s="230"/>
      <c r="G87" s="230">
        <f>SUMIF(AG88:AG93,"&lt;&gt;NOR",G88:G93)</f>
        <v>0</v>
      </c>
      <c r="H87" s="230"/>
      <c r="I87" s="230">
        <f>SUM(I88:I93)</f>
        <v>0</v>
      </c>
      <c r="J87" s="230"/>
      <c r="K87" s="230">
        <f>SUM(K88:K93)</f>
        <v>0</v>
      </c>
      <c r="L87" s="230"/>
      <c r="M87" s="230">
        <f>SUM(M88:M93)</f>
        <v>0</v>
      </c>
      <c r="N87" s="229"/>
      <c r="O87" s="229">
        <f>SUM(O88:O93)</f>
        <v>0.03</v>
      </c>
      <c r="P87" s="229"/>
      <c r="Q87" s="229">
        <f>SUM(Q88:Q93)</f>
        <v>0</v>
      </c>
      <c r="R87" s="230"/>
      <c r="S87" s="230"/>
      <c r="T87" s="231"/>
      <c r="U87" s="225"/>
      <c r="V87" s="225">
        <f>SUM(V88:V93)</f>
        <v>5.5299999999999994</v>
      </c>
      <c r="W87" s="225"/>
      <c r="X87" s="225"/>
      <c r="AG87" t="s">
        <v>134</v>
      </c>
    </row>
    <row r="88" spans="1:60" outlineLevel="1" x14ac:dyDescent="0.2">
      <c r="A88" s="233">
        <v>24</v>
      </c>
      <c r="B88" s="234" t="s">
        <v>243</v>
      </c>
      <c r="C88" s="249" t="s">
        <v>244</v>
      </c>
      <c r="D88" s="235" t="s">
        <v>154</v>
      </c>
      <c r="E88" s="236">
        <v>9.2339500000000001</v>
      </c>
      <c r="F88" s="237"/>
      <c r="G88" s="238">
        <f>ROUND(E88*F88,2)</f>
        <v>0</v>
      </c>
      <c r="H88" s="237"/>
      <c r="I88" s="238">
        <f>ROUND(E88*H88,2)</f>
        <v>0</v>
      </c>
      <c r="J88" s="237"/>
      <c r="K88" s="238">
        <f>ROUND(E88*J88,2)</f>
        <v>0</v>
      </c>
      <c r="L88" s="238">
        <v>15</v>
      </c>
      <c r="M88" s="238">
        <f>G88*(1+L88/100)</f>
        <v>0</v>
      </c>
      <c r="N88" s="236">
        <v>2.1000000000000001E-4</v>
      </c>
      <c r="O88" s="236">
        <f>ROUND(E88*N88,2)</f>
        <v>0</v>
      </c>
      <c r="P88" s="236">
        <v>0</v>
      </c>
      <c r="Q88" s="236">
        <f>ROUND(E88*P88,2)</f>
        <v>0</v>
      </c>
      <c r="R88" s="238" t="s">
        <v>245</v>
      </c>
      <c r="S88" s="238" t="s">
        <v>138</v>
      </c>
      <c r="T88" s="239" t="s">
        <v>138</v>
      </c>
      <c r="U88" s="224">
        <v>9.5000000000000001E-2</v>
      </c>
      <c r="V88" s="224">
        <f>ROUND(E88*U88,2)</f>
        <v>0.88</v>
      </c>
      <c r="W88" s="224"/>
      <c r="X88" s="224" t="s">
        <v>156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157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21"/>
      <c r="B89" s="222"/>
      <c r="C89" s="260" t="s">
        <v>158</v>
      </c>
      <c r="D89" s="255"/>
      <c r="E89" s="256"/>
      <c r="F89" s="224"/>
      <c r="G89" s="224"/>
      <c r="H89" s="224"/>
      <c r="I89" s="224"/>
      <c r="J89" s="224"/>
      <c r="K89" s="224"/>
      <c r="L89" s="224"/>
      <c r="M89" s="224"/>
      <c r="N89" s="223"/>
      <c r="O89" s="223"/>
      <c r="P89" s="223"/>
      <c r="Q89" s="223"/>
      <c r="R89" s="224"/>
      <c r="S89" s="224"/>
      <c r="T89" s="224"/>
      <c r="U89" s="224"/>
      <c r="V89" s="224"/>
      <c r="W89" s="224"/>
      <c r="X89" s="224"/>
      <c r="Y89" s="214"/>
      <c r="Z89" s="214"/>
      <c r="AA89" s="214"/>
      <c r="AB89" s="214"/>
      <c r="AC89" s="214"/>
      <c r="AD89" s="214"/>
      <c r="AE89" s="214"/>
      <c r="AF89" s="214"/>
      <c r="AG89" s="214" t="s">
        <v>159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ht="22.5" outlineLevel="1" x14ac:dyDescent="0.2">
      <c r="A90" s="221"/>
      <c r="B90" s="222"/>
      <c r="C90" s="260" t="s">
        <v>246</v>
      </c>
      <c r="D90" s="255"/>
      <c r="E90" s="256">
        <v>9.23</v>
      </c>
      <c r="F90" s="224"/>
      <c r="G90" s="224"/>
      <c r="H90" s="224"/>
      <c r="I90" s="224"/>
      <c r="J90" s="224"/>
      <c r="K90" s="224"/>
      <c r="L90" s="224"/>
      <c r="M90" s="224"/>
      <c r="N90" s="223"/>
      <c r="O90" s="223"/>
      <c r="P90" s="223"/>
      <c r="Q90" s="223"/>
      <c r="R90" s="224"/>
      <c r="S90" s="224"/>
      <c r="T90" s="224"/>
      <c r="U90" s="224"/>
      <c r="V90" s="224"/>
      <c r="W90" s="224"/>
      <c r="X90" s="224"/>
      <c r="Y90" s="214"/>
      <c r="Z90" s="214"/>
      <c r="AA90" s="214"/>
      <c r="AB90" s="214"/>
      <c r="AC90" s="214"/>
      <c r="AD90" s="214"/>
      <c r="AE90" s="214"/>
      <c r="AF90" s="214"/>
      <c r="AG90" s="214" t="s">
        <v>159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41">
        <v>25</v>
      </c>
      <c r="B91" s="242" t="s">
        <v>247</v>
      </c>
      <c r="C91" s="251" t="s">
        <v>248</v>
      </c>
      <c r="D91" s="243" t="s">
        <v>154</v>
      </c>
      <c r="E91" s="244">
        <v>9.2339500000000001</v>
      </c>
      <c r="F91" s="245"/>
      <c r="G91" s="246">
        <f>ROUND(E91*F91,2)</f>
        <v>0</v>
      </c>
      <c r="H91" s="245"/>
      <c r="I91" s="246">
        <f>ROUND(E91*H91,2)</f>
        <v>0</v>
      </c>
      <c r="J91" s="245"/>
      <c r="K91" s="246">
        <f>ROUND(E91*J91,2)</f>
        <v>0</v>
      </c>
      <c r="L91" s="246">
        <v>15</v>
      </c>
      <c r="M91" s="246">
        <f>G91*(1+L91/100)</f>
        <v>0</v>
      </c>
      <c r="N91" s="244">
        <v>3.5799999999999998E-3</v>
      </c>
      <c r="O91" s="244">
        <f>ROUND(E91*N91,2)</f>
        <v>0.03</v>
      </c>
      <c r="P91" s="244">
        <v>0</v>
      </c>
      <c r="Q91" s="244">
        <f>ROUND(E91*P91,2)</f>
        <v>0</v>
      </c>
      <c r="R91" s="246" t="s">
        <v>245</v>
      </c>
      <c r="S91" s="246" t="s">
        <v>138</v>
      </c>
      <c r="T91" s="247" t="s">
        <v>138</v>
      </c>
      <c r="U91" s="224">
        <v>0.498</v>
      </c>
      <c r="V91" s="224">
        <f>ROUND(E91*U91,2)</f>
        <v>4.5999999999999996</v>
      </c>
      <c r="W91" s="224"/>
      <c r="X91" s="224" t="s">
        <v>156</v>
      </c>
      <c r="Y91" s="214"/>
      <c r="Z91" s="214"/>
      <c r="AA91" s="214"/>
      <c r="AB91" s="214"/>
      <c r="AC91" s="214"/>
      <c r="AD91" s="214"/>
      <c r="AE91" s="214"/>
      <c r="AF91" s="214"/>
      <c r="AG91" s="214" t="s">
        <v>157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33">
        <v>26</v>
      </c>
      <c r="B92" s="234" t="s">
        <v>249</v>
      </c>
      <c r="C92" s="249" t="s">
        <v>250</v>
      </c>
      <c r="D92" s="235" t="s">
        <v>238</v>
      </c>
      <c r="E92" s="236">
        <v>3.5000000000000003E-2</v>
      </c>
      <c r="F92" s="237"/>
      <c r="G92" s="238">
        <f>ROUND(E92*F92,2)</f>
        <v>0</v>
      </c>
      <c r="H92" s="237"/>
      <c r="I92" s="238">
        <f>ROUND(E92*H92,2)</f>
        <v>0</v>
      </c>
      <c r="J92" s="237"/>
      <c r="K92" s="238">
        <f>ROUND(E92*J92,2)</f>
        <v>0</v>
      </c>
      <c r="L92" s="238">
        <v>15</v>
      </c>
      <c r="M92" s="238">
        <f>G92*(1+L92/100)</f>
        <v>0</v>
      </c>
      <c r="N92" s="236">
        <v>0</v>
      </c>
      <c r="O92" s="236">
        <f>ROUND(E92*N92,2)</f>
        <v>0</v>
      </c>
      <c r="P92" s="236">
        <v>0</v>
      </c>
      <c r="Q92" s="236">
        <f>ROUND(E92*P92,2)</f>
        <v>0</v>
      </c>
      <c r="R92" s="238" t="s">
        <v>245</v>
      </c>
      <c r="S92" s="238" t="s">
        <v>138</v>
      </c>
      <c r="T92" s="239" t="s">
        <v>138</v>
      </c>
      <c r="U92" s="224">
        <v>1.5669999999999999</v>
      </c>
      <c r="V92" s="224">
        <f>ROUND(E92*U92,2)</f>
        <v>0.05</v>
      </c>
      <c r="W92" s="224"/>
      <c r="X92" s="224" t="s">
        <v>240</v>
      </c>
      <c r="Y92" s="214"/>
      <c r="Z92" s="214"/>
      <c r="AA92" s="214"/>
      <c r="AB92" s="214"/>
      <c r="AC92" s="214"/>
      <c r="AD92" s="214"/>
      <c r="AE92" s="214"/>
      <c r="AF92" s="214"/>
      <c r="AG92" s="214" t="s">
        <v>241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21"/>
      <c r="B93" s="222"/>
      <c r="C93" s="261" t="s">
        <v>251</v>
      </c>
      <c r="D93" s="257"/>
      <c r="E93" s="257"/>
      <c r="F93" s="257"/>
      <c r="G93" s="257"/>
      <c r="H93" s="224"/>
      <c r="I93" s="224"/>
      <c r="J93" s="224"/>
      <c r="K93" s="224"/>
      <c r="L93" s="224"/>
      <c r="M93" s="224"/>
      <c r="N93" s="223"/>
      <c r="O93" s="223"/>
      <c r="P93" s="223"/>
      <c r="Q93" s="223"/>
      <c r="R93" s="224"/>
      <c r="S93" s="224"/>
      <c r="T93" s="224"/>
      <c r="U93" s="224"/>
      <c r="V93" s="224"/>
      <c r="W93" s="224"/>
      <c r="X93" s="224"/>
      <c r="Y93" s="214"/>
      <c r="Z93" s="214"/>
      <c r="AA93" s="214"/>
      <c r="AB93" s="214"/>
      <c r="AC93" s="214"/>
      <c r="AD93" s="214"/>
      <c r="AE93" s="214"/>
      <c r="AF93" s="214"/>
      <c r="AG93" s="214" t="s">
        <v>175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x14ac:dyDescent="0.2">
      <c r="A94" s="226" t="s">
        <v>133</v>
      </c>
      <c r="B94" s="227" t="s">
        <v>87</v>
      </c>
      <c r="C94" s="248" t="s">
        <v>88</v>
      </c>
      <c r="D94" s="228"/>
      <c r="E94" s="229"/>
      <c r="F94" s="230"/>
      <c r="G94" s="230">
        <f>SUMIF(AG95:AG110,"&lt;&gt;NOR",G95:G110)</f>
        <v>0</v>
      </c>
      <c r="H94" s="230"/>
      <c r="I94" s="230">
        <f>SUM(I95:I110)</f>
        <v>0</v>
      </c>
      <c r="J94" s="230"/>
      <c r="K94" s="230">
        <f>SUM(K95:K110)</f>
        <v>0</v>
      </c>
      <c r="L94" s="230"/>
      <c r="M94" s="230">
        <f>SUM(M95:M110)</f>
        <v>0</v>
      </c>
      <c r="N94" s="229"/>
      <c r="O94" s="229">
        <f>SUM(O95:O110)</f>
        <v>6.9999999999999993E-2</v>
      </c>
      <c r="P94" s="229"/>
      <c r="Q94" s="229">
        <f>SUM(Q95:Q110)</f>
        <v>0</v>
      </c>
      <c r="R94" s="230"/>
      <c r="S94" s="230"/>
      <c r="T94" s="231"/>
      <c r="U94" s="225"/>
      <c r="V94" s="225">
        <f>SUM(V95:V110)</f>
        <v>3.8000000000000003</v>
      </c>
      <c r="W94" s="225"/>
      <c r="X94" s="225"/>
      <c r="AG94" t="s">
        <v>134</v>
      </c>
    </row>
    <row r="95" spans="1:60" outlineLevel="1" x14ac:dyDescent="0.2">
      <c r="A95" s="233">
        <v>27</v>
      </c>
      <c r="B95" s="234" t="s">
        <v>252</v>
      </c>
      <c r="C95" s="249" t="s">
        <v>253</v>
      </c>
      <c r="D95" s="235" t="s">
        <v>154</v>
      </c>
      <c r="E95" s="236">
        <v>3</v>
      </c>
      <c r="F95" s="237"/>
      <c r="G95" s="238">
        <f>ROUND(E95*F95,2)</f>
        <v>0</v>
      </c>
      <c r="H95" s="237"/>
      <c r="I95" s="238">
        <f>ROUND(E95*H95,2)</f>
        <v>0</v>
      </c>
      <c r="J95" s="237"/>
      <c r="K95" s="238">
        <f>ROUND(E95*J95,2)</f>
        <v>0</v>
      </c>
      <c r="L95" s="238">
        <v>15</v>
      </c>
      <c r="M95" s="238">
        <f>G95*(1+L95/100)</f>
        <v>0</v>
      </c>
      <c r="N95" s="236">
        <v>3.0000000000000001E-3</v>
      </c>
      <c r="O95" s="236">
        <f>ROUND(E95*N95,2)</f>
        <v>0.01</v>
      </c>
      <c r="P95" s="236">
        <v>0</v>
      </c>
      <c r="Q95" s="236">
        <f>ROUND(E95*P95,2)</f>
        <v>0</v>
      </c>
      <c r="R95" s="238" t="s">
        <v>254</v>
      </c>
      <c r="S95" s="238" t="s">
        <v>138</v>
      </c>
      <c r="T95" s="239" t="s">
        <v>138</v>
      </c>
      <c r="U95" s="224">
        <v>0.28000000000000003</v>
      </c>
      <c r="V95" s="224">
        <f>ROUND(E95*U95,2)</f>
        <v>0.84</v>
      </c>
      <c r="W95" s="224"/>
      <c r="X95" s="224" t="s">
        <v>156</v>
      </c>
      <c r="Y95" s="214"/>
      <c r="Z95" s="214"/>
      <c r="AA95" s="214"/>
      <c r="AB95" s="214"/>
      <c r="AC95" s="214"/>
      <c r="AD95" s="214"/>
      <c r="AE95" s="214"/>
      <c r="AF95" s="214"/>
      <c r="AG95" s="214" t="s">
        <v>157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21"/>
      <c r="B96" s="222"/>
      <c r="C96" s="260" t="s">
        <v>158</v>
      </c>
      <c r="D96" s="255"/>
      <c r="E96" s="256"/>
      <c r="F96" s="224"/>
      <c r="G96" s="224"/>
      <c r="H96" s="224"/>
      <c r="I96" s="224"/>
      <c r="J96" s="224"/>
      <c r="K96" s="224"/>
      <c r="L96" s="224"/>
      <c r="M96" s="224"/>
      <c r="N96" s="223"/>
      <c r="O96" s="223"/>
      <c r="P96" s="223"/>
      <c r="Q96" s="223"/>
      <c r="R96" s="224"/>
      <c r="S96" s="224"/>
      <c r="T96" s="224"/>
      <c r="U96" s="224"/>
      <c r="V96" s="224"/>
      <c r="W96" s="224"/>
      <c r="X96" s="224"/>
      <c r="Y96" s="214"/>
      <c r="Z96" s="214"/>
      <c r="AA96" s="214"/>
      <c r="AB96" s="214"/>
      <c r="AC96" s="214"/>
      <c r="AD96" s="214"/>
      <c r="AE96" s="214"/>
      <c r="AF96" s="214"/>
      <c r="AG96" s="214" t="s">
        <v>159</v>
      </c>
      <c r="AH96" s="214">
        <v>0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21"/>
      <c r="B97" s="222"/>
      <c r="C97" s="260" t="s">
        <v>255</v>
      </c>
      <c r="D97" s="255"/>
      <c r="E97" s="256">
        <v>3</v>
      </c>
      <c r="F97" s="224"/>
      <c r="G97" s="224"/>
      <c r="H97" s="224"/>
      <c r="I97" s="224"/>
      <c r="J97" s="224"/>
      <c r="K97" s="224"/>
      <c r="L97" s="224"/>
      <c r="M97" s="224"/>
      <c r="N97" s="223"/>
      <c r="O97" s="223"/>
      <c r="P97" s="223"/>
      <c r="Q97" s="223"/>
      <c r="R97" s="224"/>
      <c r="S97" s="224"/>
      <c r="T97" s="224"/>
      <c r="U97" s="224"/>
      <c r="V97" s="224"/>
      <c r="W97" s="224"/>
      <c r="X97" s="224"/>
      <c r="Y97" s="214"/>
      <c r="Z97" s="214"/>
      <c r="AA97" s="214"/>
      <c r="AB97" s="214"/>
      <c r="AC97" s="214"/>
      <c r="AD97" s="214"/>
      <c r="AE97" s="214"/>
      <c r="AF97" s="214"/>
      <c r="AG97" s="214" t="s">
        <v>159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3">
        <v>28</v>
      </c>
      <c r="B98" s="234" t="s">
        <v>256</v>
      </c>
      <c r="C98" s="249" t="s">
        <v>257</v>
      </c>
      <c r="D98" s="235" t="s">
        <v>154</v>
      </c>
      <c r="E98" s="236">
        <v>2.5840000000000001</v>
      </c>
      <c r="F98" s="237"/>
      <c r="G98" s="238">
        <f>ROUND(E98*F98,2)</f>
        <v>0</v>
      </c>
      <c r="H98" s="237"/>
      <c r="I98" s="238">
        <f>ROUND(E98*H98,2)</f>
        <v>0</v>
      </c>
      <c r="J98" s="237"/>
      <c r="K98" s="238">
        <f>ROUND(E98*J98,2)</f>
        <v>0</v>
      </c>
      <c r="L98" s="238">
        <v>15</v>
      </c>
      <c r="M98" s="238">
        <f>G98*(1+L98/100)</f>
        <v>0</v>
      </c>
      <c r="N98" s="236">
        <v>8.3000000000000001E-4</v>
      </c>
      <c r="O98" s="236">
        <f>ROUND(E98*N98,2)</f>
        <v>0</v>
      </c>
      <c r="P98" s="236">
        <v>0</v>
      </c>
      <c r="Q98" s="236">
        <f>ROUND(E98*P98,2)</f>
        <v>0</v>
      </c>
      <c r="R98" s="238" t="s">
        <v>254</v>
      </c>
      <c r="S98" s="238" t="s">
        <v>138</v>
      </c>
      <c r="T98" s="239" t="s">
        <v>138</v>
      </c>
      <c r="U98" s="224">
        <v>0.30099999999999999</v>
      </c>
      <c r="V98" s="224">
        <f>ROUND(E98*U98,2)</f>
        <v>0.78</v>
      </c>
      <c r="W98" s="224"/>
      <c r="X98" s="224" t="s">
        <v>156</v>
      </c>
      <c r="Y98" s="214"/>
      <c r="Z98" s="214"/>
      <c r="AA98" s="214"/>
      <c r="AB98" s="214"/>
      <c r="AC98" s="214"/>
      <c r="AD98" s="214"/>
      <c r="AE98" s="214"/>
      <c r="AF98" s="214"/>
      <c r="AG98" s="214" t="s">
        <v>157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21"/>
      <c r="B99" s="222"/>
      <c r="C99" s="260" t="s">
        <v>158</v>
      </c>
      <c r="D99" s="255"/>
      <c r="E99" s="256"/>
      <c r="F99" s="224"/>
      <c r="G99" s="224"/>
      <c r="H99" s="224"/>
      <c r="I99" s="224"/>
      <c r="J99" s="224"/>
      <c r="K99" s="224"/>
      <c r="L99" s="224"/>
      <c r="M99" s="224"/>
      <c r="N99" s="223"/>
      <c r="O99" s="223"/>
      <c r="P99" s="223"/>
      <c r="Q99" s="223"/>
      <c r="R99" s="224"/>
      <c r="S99" s="224"/>
      <c r="T99" s="224"/>
      <c r="U99" s="224"/>
      <c r="V99" s="224"/>
      <c r="W99" s="224"/>
      <c r="X99" s="224"/>
      <c r="Y99" s="214"/>
      <c r="Z99" s="214"/>
      <c r="AA99" s="214"/>
      <c r="AB99" s="214"/>
      <c r="AC99" s="214"/>
      <c r="AD99" s="214"/>
      <c r="AE99" s="214"/>
      <c r="AF99" s="214"/>
      <c r="AG99" s="214" t="s">
        <v>159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21"/>
      <c r="B100" s="222"/>
      <c r="C100" s="260" t="s">
        <v>258</v>
      </c>
      <c r="D100" s="255"/>
      <c r="E100" s="256">
        <v>2.58</v>
      </c>
      <c r="F100" s="224"/>
      <c r="G100" s="224"/>
      <c r="H100" s="224"/>
      <c r="I100" s="224"/>
      <c r="J100" s="224"/>
      <c r="K100" s="224"/>
      <c r="L100" s="224"/>
      <c r="M100" s="224"/>
      <c r="N100" s="223"/>
      <c r="O100" s="223"/>
      <c r="P100" s="223"/>
      <c r="Q100" s="223"/>
      <c r="R100" s="224"/>
      <c r="S100" s="224"/>
      <c r="T100" s="224"/>
      <c r="U100" s="224"/>
      <c r="V100" s="224"/>
      <c r="W100" s="224"/>
      <c r="X100" s="224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159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ht="22.5" outlineLevel="1" x14ac:dyDescent="0.2">
      <c r="A101" s="233">
        <v>29</v>
      </c>
      <c r="B101" s="234" t="s">
        <v>259</v>
      </c>
      <c r="C101" s="249" t="s">
        <v>260</v>
      </c>
      <c r="D101" s="235" t="s">
        <v>154</v>
      </c>
      <c r="E101" s="236">
        <v>6.1424000000000003</v>
      </c>
      <c r="F101" s="237"/>
      <c r="G101" s="238">
        <f>ROUND(E101*F101,2)</f>
        <v>0</v>
      </c>
      <c r="H101" s="237"/>
      <c r="I101" s="238">
        <f>ROUND(E101*H101,2)</f>
        <v>0</v>
      </c>
      <c r="J101" s="237"/>
      <c r="K101" s="238">
        <f>ROUND(E101*J101,2)</f>
        <v>0</v>
      </c>
      <c r="L101" s="238">
        <v>15</v>
      </c>
      <c r="M101" s="238">
        <f>G101*(1+L101/100)</f>
        <v>0</v>
      </c>
      <c r="N101" s="236">
        <v>1.0500000000000001E-2</v>
      </c>
      <c r="O101" s="236">
        <f>ROUND(E101*N101,2)</f>
        <v>0.06</v>
      </c>
      <c r="P101" s="236">
        <v>0</v>
      </c>
      <c r="Q101" s="236">
        <f>ROUND(E101*P101,2)</f>
        <v>0</v>
      </c>
      <c r="R101" s="238" t="s">
        <v>261</v>
      </c>
      <c r="S101" s="238" t="s">
        <v>138</v>
      </c>
      <c r="T101" s="239" t="s">
        <v>138</v>
      </c>
      <c r="U101" s="224">
        <v>0</v>
      </c>
      <c r="V101" s="224">
        <f>ROUND(E101*U101,2)</f>
        <v>0</v>
      </c>
      <c r="W101" s="224"/>
      <c r="X101" s="224" t="s">
        <v>262</v>
      </c>
      <c r="Y101" s="214"/>
      <c r="Z101" s="214"/>
      <c r="AA101" s="214"/>
      <c r="AB101" s="214"/>
      <c r="AC101" s="214"/>
      <c r="AD101" s="214"/>
      <c r="AE101" s="214"/>
      <c r="AF101" s="214"/>
      <c r="AG101" s="214" t="s">
        <v>263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21"/>
      <c r="B102" s="222"/>
      <c r="C102" s="260" t="s">
        <v>158</v>
      </c>
      <c r="D102" s="255"/>
      <c r="E102" s="256"/>
      <c r="F102" s="224"/>
      <c r="G102" s="224"/>
      <c r="H102" s="224"/>
      <c r="I102" s="224"/>
      <c r="J102" s="224"/>
      <c r="K102" s="224"/>
      <c r="L102" s="224"/>
      <c r="M102" s="224"/>
      <c r="N102" s="223"/>
      <c r="O102" s="223"/>
      <c r="P102" s="223"/>
      <c r="Q102" s="223"/>
      <c r="R102" s="224"/>
      <c r="S102" s="224"/>
      <c r="T102" s="224"/>
      <c r="U102" s="224"/>
      <c r="V102" s="224"/>
      <c r="W102" s="224"/>
      <c r="X102" s="224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159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21"/>
      <c r="B103" s="222"/>
      <c r="C103" s="260" t="s">
        <v>264</v>
      </c>
      <c r="D103" s="255"/>
      <c r="E103" s="256">
        <v>3.3</v>
      </c>
      <c r="F103" s="224"/>
      <c r="G103" s="224"/>
      <c r="H103" s="224"/>
      <c r="I103" s="224"/>
      <c r="J103" s="224"/>
      <c r="K103" s="224"/>
      <c r="L103" s="224"/>
      <c r="M103" s="224"/>
      <c r="N103" s="223"/>
      <c r="O103" s="223"/>
      <c r="P103" s="223"/>
      <c r="Q103" s="223"/>
      <c r="R103" s="224"/>
      <c r="S103" s="224"/>
      <c r="T103" s="224"/>
      <c r="U103" s="224"/>
      <c r="V103" s="224"/>
      <c r="W103" s="224"/>
      <c r="X103" s="224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159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21"/>
      <c r="B104" s="222"/>
      <c r="C104" s="260" t="s">
        <v>265</v>
      </c>
      <c r="D104" s="255"/>
      <c r="E104" s="256">
        <v>2.84</v>
      </c>
      <c r="F104" s="224"/>
      <c r="G104" s="224"/>
      <c r="H104" s="224"/>
      <c r="I104" s="224"/>
      <c r="J104" s="224"/>
      <c r="K104" s="224"/>
      <c r="L104" s="224"/>
      <c r="M104" s="224"/>
      <c r="N104" s="223"/>
      <c r="O104" s="223"/>
      <c r="P104" s="223"/>
      <c r="Q104" s="223"/>
      <c r="R104" s="224"/>
      <c r="S104" s="224"/>
      <c r="T104" s="224"/>
      <c r="U104" s="224"/>
      <c r="V104" s="224"/>
      <c r="W104" s="224"/>
      <c r="X104" s="224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159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ht="22.5" outlineLevel="1" x14ac:dyDescent="0.2">
      <c r="A105" s="233">
        <v>30</v>
      </c>
      <c r="B105" s="234" t="s">
        <v>266</v>
      </c>
      <c r="C105" s="249" t="s">
        <v>267</v>
      </c>
      <c r="D105" s="235" t="s">
        <v>197</v>
      </c>
      <c r="E105" s="236">
        <v>6.46</v>
      </c>
      <c r="F105" s="237"/>
      <c r="G105" s="238">
        <f>ROUND(E105*F105,2)</f>
        <v>0</v>
      </c>
      <c r="H105" s="237"/>
      <c r="I105" s="238">
        <f>ROUND(E105*H105,2)</f>
        <v>0</v>
      </c>
      <c r="J105" s="237"/>
      <c r="K105" s="238">
        <f>ROUND(E105*J105,2)</f>
        <v>0</v>
      </c>
      <c r="L105" s="238">
        <v>15</v>
      </c>
      <c r="M105" s="238">
        <f>G105*(1+L105/100)</f>
        <v>0</v>
      </c>
      <c r="N105" s="236">
        <v>6.2E-4</v>
      </c>
      <c r="O105" s="236">
        <f>ROUND(E105*N105,2)</f>
        <v>0</v>
      </c>
      <c r="P105" s="236">
        <v>0</v>
      </c>
      <c r="Q105" s="236">
        <f>ROUND(E105*P105,2)</f>
        <v>0</v>
      </c>
      <c r="R105" s="238" t="s">
        <v>254</v>
      </c>
      <c r="S105" s="238" t="s">
        <v>138</v>
      </c>
      <c r="T105" s="239" t="s">
        <v>139</v>
      </c>
      <c r="U105" s="224">
        <v>0.316</v>
      </c>
      <c r="V105" s="224">
        <f>ROUND(E105*U105,2)</f>
        <v>2.04</v>
      </c>
      <c r="W105" s="224"/>
      <c r="X105" s="224" t="s">
        <v>156</v>
      </c>
      <c r="Y105" s="214"/>
      <c r="Z105" s="214"/>
      <c r="AA105" s="214"/>
      <c r="AB105" s="214"/>
      <c r="AC105" s="214"/>
      <c r="AD105" s="214"/>
      <c r="AE105" s="214"/>
      <c r="AF105" s="214"/>
      <c r="AG105" s="214" t="s">
        <v>157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21"/>
      <c r="B106" s="222"/>
      <c r="C106" s="261" t="s">
        <v>268</v>
      </c>
      <c r="D106" s="257"/>
      <c r="E106" s="257"/>
      <c r="F106" s="257"/>
      <c r="G106" s="257"/>
      <c r="H106" s="224"/>
      <c r="I106" s="224"/>
      <c r="J106" s="224"/>
      <c r="K106" s="224"/>
      <c r="L106" s="224"/>
      <c r="M106" s="224"/>
      <c r="N106" s="223"/>
      <c r="O106" s="223"/>
      <c r="P106" s="223"/>
      <c r="Q106" s="223"/>
      <c r="R106" s="224"/>
      <c r="S106" s="224"/>
      <c r="T106" s="224"/>
      <c r="U106" s="224"/>
      <c r="V106" s="224"/>
      <c r="W106" s="224"/>
      <c r="X106" s="224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175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21"/>
      <c r="B107" s="222"/>
      <c r="C107" s="260" t="s">
        <v>158</v>
      </c>
      <c r="D107" s="255"/>
      <c r="E107" s="256"/>
      <c r="F107" s="224"/>
      <c r="G107" s="224"/>
      <c r="H107" s="224"/>
      <c r="I107" s="224"/>
      <c r="J107" s="224"/>
      <c r="K107" s="224"/>
      <c r="L107" s="224"/>
      <c r="M107" s="224"/>
      <c r="N107" s="223"/>
      <c r="O107" s="223"/>
      <c r="P107" s="223"/>
      <c r="Q107" s="223"/>
      <c r="R107" s="224"/>
      <c r="S107" s="224"/>
      <c r="T107" s="224"/>
      <c r="U107" s="224"/>
      <c r="V107" s="224"/>
      <c r="W107" s="224"/>
      <c r="X107" s="224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159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21"/>
      <c r="B108" s="222"/>
      <c r="C108" s="260" t="s">
        <v>269</v>
      </c>
      <c r="D108" s="255"/>
      <c r="E108" s="256">
        <v>6.46</v>
      </c>
      <c r="F108" s="224"/>
      <c r="G108" s="224"/>
      <c r="H108" s="224"/>
      <c r="I108" s="224"/>
      <c r="J108" s="224"/>
      <c r="K108" s="224"/>
      <c r="L108" s="224"/>
      <c r="M108" s="224"/>
      <c r="N108" s="223"/>
      <c r="O108" s="223"/>
      <c r="P108" s="223"/>
      <c r="Q108" s="223"/>
      <c r="R108" s="224"/>
      <c r="S108" s="224"/>
      <c r="T108" s="224"/>
      <c r="U108" s="224"/>
      <c r="V108" s="224"/>
      <c r="W108" s="224"/>
      <c r="X108" s="224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159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3">
        <v>31</v>
      </c>
      <c r="B109" s="234" t="s">
        <v>270</v>
      </c>
      <c r="C109" s="249" t="s">
        <v>271</v>
      </c>
      <c r="D109" s="235" t="s">
        <v>238</v>
      </c>
      <c r="E109" s="236">
        <v>7.9649999999999999E-2</v>
      </c>
      <c r="F109" s="237"/>
      <c r="G109" s="238">
        <f>ROUND(E109*F109,2)</f>
        <v>0</v>
      </c>
      <c r="H109" s="237"/>
      <c r="I109" s="238">
        <f>ROUND(E109*H109,2)</f>
        <v>0</v>
      </c>
      <c r="J109" s="237"/>
      <c r="K109" s="238">
        <f>ROUND(E109*J109,2)</f>
        <v>0</v>
      </c>
      <c r="L109" s="238">
        <v>15</v>
      </c>
      <c r="M109" s="238">
        <f>G109*(1+L109/100)</f>
        <v>0</v>
      </c>
      <c r="N109" s="236">
        <v>0</v>
      </c>
      <c r="O109" s="236">
        <f>ROUND(E109*N109,2)</f>
        <v>0</v>
      </c>
      <c r="P109" s="236">
        <v>0</v>
      </c>
      <c r="Q109" s="236">
        <f>ROUND(E109*P109,2)</f>
        <v>0</v>
      </c>
      <c r="R109" s="238" t="s">
        <v>254</v>
      </c>
      <c r="S109" s="238" t="s">
        <v>138</v>
      </c>
      <c r="T109" s="239" t="s">
        <v>138</v>
      </c>
      <c r="U109" s="224">
        <v>1.74</v>
      </c>
      <c r="V109" s="224">
        <f>ROUND(E109*U109,2)</f>
        <v>0.14000000000000001</v>
      </c>
      <c r="W109" s="224"/>
      <c r="X109" s="224" t="s">
        <v>240</v>
      </c>
      <c r="Y109" s="214"/>
      <c r="Z109" s="214"/>
      <c r="AA109" s="214"/>
      <c r="AB109" s="214"/>
      <c r="AC109" s="214"/>
      <c r="AD109" s="214"/>
      <c r="AE109" s="214"/>
      <c r="AF109" s="214"/>
      <c r="AG109" s="214" t="s">
        <v>241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21"/>
      <c r="B110" s="222"/>
      <c r="C110" s="261" t="s">
        <v>272</v>
      </c>
      <c r="D110" s="257"/>
      <c r="E110" s="257"/>
      <c r="F110" s="257"/>
      <c r="G110" s="257"/>
      <c r="H110" s="224"/>
      <c r="I110" s="224"/>
      <c r="J110" s="224"/>
      <c r="K110" s="224"/>
      <c r="L110" s="224"/>
      <c r="M110" s="224"/>
      <c r="N110" s="223"/>
      <c r="O110" s="223"/>
      <c r="P110" s="223"/>
      <c r="Q110" s="223"/>
      <c r="R110" s="224"/>
      <c r="S110" s="224"/>
      <c r="T110" s="224"/>
      <c r="U110" s="224"/>
      <c r="V110" s="224"/>
      <c r="W110" s="224"/>
      <c r="X110" s="224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175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x14ac:dyDescent="0.2">
      <c r="A111" s="226" t="s">
        <v>133</v>
      </c>
      <c r="B111" s="227" t="s">
        <v>89</v>
      </c>
      <c r="C111" s="248" t="s">
        <v>90</v>
      </c>
      <c r="D111" s="228"/>
      <c r="E111" s="229"/>
      <c r="F111" s="230"/>
      <c r="G111" s="230">
        <f>SUMIF(AG112:AG114,"&lt;&gt;NOR",G112:G114)</f>
        <v>0</v>
      </c>
      <c r="H111" s="230"/>
      <c r="I111" s="230">
        <f>SUM(I112:I114)</f>
        <v>0</v>
      </c>
      <c r="J111" s="230"/>
      <c r="K111" s="230">
        <f>SUM(K112:K114)</f>
        <v>0</v>
      </c>
      <c r="L111" s="230"/>
      <c r="M111" s="230">
        <f>SUM(M112:M114)</f>
        <v>0</v>
      </c>
      <c r="N111" s="229"/>
      <c r="O111" s="229">
        <f>SUM(O112:O114)</f>
        <v>0</v>
      </c>
      <c r="P111" s="229"/>
      <c r="Q111" s="229">
        <f>SUM(Q112:Q114)</f>
        <v>0</v>
      </c>
      <c r="R111" s="230"/>
      <c r="S111" s="230"/>
      <c r="T111" s="231"/>
      <c r="U111" s="225"/>
      <c r="V111" s="225">
        <f>SUM(V112:V114)</f>
        <v>0</v>
      </c>
      <c r="W111" s="225"/>
      <c r="X111" s="225"/>
      <c r="AG111" t="s">
        <v>134</v>
      </c>
    </row>
    <row r="112" spans="1:60" ht="22.5" outlineLevel="1" x14ac:dyDescent="0.2">
      <c r="A112" s="233">
        <v>32</v>
      </c>
      <c r="B112" s="234" t="s">
        <v>273</v>
      </c>
      <c r="C112" s="249" t="s">
        <v>274</v>
      </c>
      <c r="D112" s="235" t="s">
        <v>197</v>
      </c>
      <c r="E112" s="236">
        <v>3.7</v>
      </c>
      <c r="F112" s="237"/>
      <c r="G112" s="238">
        <f>ROUND(E112*F112,2)</f>
        <v>0</v>
      </c>
      <c r="H112" s="237"/>
      <c r="I112" s="238">
        <f>ROUND(E112*H112,2)</f>
        <v>0</v>
      </c>
      <c r="J112" s="237"/>
      <c r="K112" s="238">
        <f>ROUND(E112*J112,2)</f>
        <v>0</v>
      </c>
      <c r="L112" s="238">
        <v>15</v>
      </c>
      <c r="M112" s="238">
        <f>G112*(1+L112/100)</f>
        <v>0</v>
      </c>
      <c r="N112" s="236">
        <v>0</v>
      </c>
      <c r="O112" s="236">
        <f>ROUND(E112*N112,2)</f>
        <v>0</v>
      </c>
      <c r="P112" s="236">
        <v>0</v>
      </c>
      <c r="Q112" s="236">
        <f>ROUND(E112*P112,2)</f>
        <v>0</v>
      </c>
      <c r="R112" s="238"/>
      <c r="S112" s="238" t="s">
        <v>155</v>
      </c>
      <c r="T112" s="239" t="s">
        <v>139</v>
      </c>
      <c r="U112" s="224">
        <v>0</v>
      </c>
      <c r="V112" s="224">
        <f>ROUND(E112*U112,2)</f>
        <v>0</v>
      </c>
      <c r="W112" s="224"/>
      <c r="X112" s="224" t="s">
        <v>156</v>
      </c>
      <c r="Y112" s="214"/>
      <c r="Z112" s="214"/>
      <c r="AA112" s="214"/>
      <c r="AB112" s="214"/>
      <c r="AC112" s="214"/>
      <c r="AD112" s="214"/>
      <c r="AE112" s="214"/>
      <c r="AF112" s="214"/>
      <c r="AG112" s="214" t="s">
        <v>157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21"/>
      <c r="B113" s="222"/>
      <c r="C113" s="260" t="s">
        <v>275</v>
      </c>
      <c r="D113" s="255"/>
      <c r="E113" s="256"/>
      <c r="F113" s="224"/>
      <c r="G113" s="224"/>
      <c r="H113" s="224"/>
      <c r="I113" s="224"/>
      <c r="J113" s="224"/>
      <c r="K113" s="224"/>
      <c r="L113" s="224"/>
      <c r="M113" s="224"/>
      <c r="N113" s="223"/>
      <c r="O113" s="223"/>
      <c r="P113" s="223"/>
      <c r="Q113" s="223"/>
      <c r="R113" s="224"/>
      <c r="S113" s="224"/>
      <c r="T113" s="224"/>
      <c r="U113" s="224"/>
      <c r="V113" s="224"/>
      <c r="W113" s="224"/>
      <c r="X113" s="224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159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21"/>
      <c r="B114" s="222"/>
      <c r="C114" s="260" t="s">
        <v>276</v>
      </c>
      <c r="D114" s="255"/>
      <c r="E114" s="256">
        <v>3.7</v>
      </c>
      <c r="F114" s="224"/>
      <c r="G114" s="224"/>
      <c r="H114" s="224"/>
      <c r="I114" s="224"/>
      <c r="J114" s="224"/>
      <c r="K114" s="224"/>
      <c r="L114" s="224"/>
      <c r="M114" s="224"/>
      <c r="N114" s="223"/>
      <c r="O114" s="223"/>
      <c r="P114" s="223"/>
      <c r="Q114" s="223"/>
      <c r="R114" s="224"/>
      <c r="S114" s="224"/>
      <c r="T114" s="224"/>
      <c r="U114" s="224"/>
      <c r="V114" s="224"/>
      <c r="W114" s="224"/>
      <c r="X114" s="224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159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x14ac:dyDescent="0.2">
      <c r="A115" s="226" t="s">
        <v>133</v>
      </c>
      <c r="B115" s="227" t="s">
        <v>91</v>
      </c>
      <c r="C115" s="248" t="s">
        <v>92</v>
      </c>
      <c r="D115" s="228"/>
      <c r="E115" s="229"/>
      <c r="F115" s="230"/>
      <c r="G115" s="230">
        <f>SUMIF(AG116:AG125,"&lt;&gt;NOR",G116:G125)</f>
        <v>0</v>
      </c>
      <c r="H115" s="230"/>
      <c r="I115" s="230">
        <f>SUM(I116:I125)</f>
        <v>0</v>
      </c>
      <c r="J115" s="230"/>
      <c r="K115" s="230">
        <f>SUM(K116:K125)</f>
        <v>0</v>
      </c>
      <c r="L115" s="230"/>
      <c r="M115" s="230">
        <f>SUM(M116:M125)</f>
        <v>0</v>
      </c>
      <c r="N115" s="229"/>
      <c r="O115" s="229">
        <f>SUM(O116:O125)</f>
        <v>0</v>
      </c>
      <c r="P115" s="229"/>
      <c r="Q115" s="229">
        <f>SUM(Q116:Q125)</f>
        <v>0</v>
      </c>
      <c r="R115" s="230"/>
      <c r="S115" s="230"/>
      <c r="T115" s="231"/>
      <c r="U115" s="225"/>
      <c r="V115" s="225">
        <f>SUM(V116:V125)</f>
        <v>0</v>
      </c>
      <c r="W115" s="225"/>
      <c r="X115" s="225"/>
      <c r="AG115" t="s">
        <v>134</v>
      </c>
    </row>
    <row r="116" spans="1:60" ht="22.5" outlineLevel="1" x14ac:dyDescent="0.2">
      <c r="A116" s="233">
        <v>33</v>
      </c>
      <c r="B116" s="234" t="s">
        <v>277</v>
      </c>
      <c r="C116" s="249" t="s">
        <v>278</v>
      </c>
      <c r="D116" s="235" t="s">
        <v>279</v>
      </c>
      <c r="E116" s="236">
        <v>1</v>
      </c>
      <c r="F116" s="237"/>
      <c r="G116" s="238">
        <f>ROUND(E116*F116,2)</f>
        <v>0</v>
      </c>
      <c r="H116" s="237"/>
      <c r="I116" s="238">
        <f>ROUND(E116*H116,2)</f>
        <v>0</v>
      </c>
      <c r="J116" s="237"/>
      <c r="K116" s="238">
        <f>ROUND(E116*J116,2)</f>
        <v>0</v>
      </c>
      <c r="L116" s="238">
        <v>15</v>
      </c>
      <c r="M116" s="238">
        <f>G116*(1+L116/100)</f>
        <v>0</v>
      </c>
      <c r="N116" s="236">
        <v>0</v>
      </c>
      <c r="O116" s="236">
        <f>ROUND(E116*N116,2)</f>
        <v>0</v>
      </c>
      <c r="P116" s="236">
        <v>0</v>
      </c>
      <c r="Q116" s="236">
        <f>ROUND(E116*P116,2)</f>
        <v>0</v>
      </c>
      <c r="R116" s="238"/>
      <c r="S116" s="238" t="s">
        <v>155</v>
      </c>
      <c r="T116" s="239" t="s">
        <v>139</v>
      </c>
      <c r="U116" s="224">
        <v>0</v>
      </c>
      <c r="V116" s="224">
        <f>ROUND(E116*U116,2)</f>
        <v>0</v>
      </c>
      <c r="W116" s="224"/>
      <c r="X116" s="224" t="s">
        <v>156</v>
      </c>
      <c r="Y116" s="214"/>
      <c r="Z116" s="214"/>
      <c r="AA116" s="214"/>
      <c r="AB116" s="214"/>
      <c r="AC116" s="214"/>
      <c r="AD116" s="214"/>
      <c r="AE116" s="214"/>
      <c r="AF116" s="214"/>
      <c r="AG116" s="214" t="s">
        <v>157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21"/>
      <c r="B117" s="222"/>
      <c r="C117" s="260" t="s">
        <v>280</v>
      </c>
      <c r="D117" s="255"/>
      <c r="E117" s="256">
        <v>1</v>
      </c>
      <c r="F117" s="224"/>
      <c r="G117" s="224"/>
      <c r="H117" s="224"/>
      <c r="I117" s="224"/>
      <c r="J117" s="224"/>
      <c r="K117" s="224"/>
      <c r="L117" s="224"/>
      <c r="M117" s="224"/>
      <c r="N117" s="223"/>
      <c r="O117" s="223"/>
      <c r="P117" s="223"/>
      <c r="Q117" s="223"/>
      <c r="R117" s="224"/>
      <c r="S117" s="224"/>
      <c r="T117" s="224"/>
      <c r="U117" s="224"/>
      <c r="V117" s="224"/>
      <c r="W117" s="224"/>
      <c r="X117" s="224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159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ht="22.5" outlineLevel="1" x14ac:dyDescent="0.2">
      <c r="A118" s="233">
        <v>34</v>
      </c>
      <c r="B118" s="234" t="s">
        <v>281</v>
      </c>
      <c r="C118" s="249" t="s">
        <v>282</v>
      </c>
      <c r="D118" s="235" t="s">
        <v>279</v>
      </c>
      <c r="E118" s="236">
        <v>1</v>
      </c>
      <c r="F118" s="237"/>
      <c r="G118" s="238">
        <f>ROUND(E118*F118,2)</f>
        <v>0</v>
      </c>
      <c r="H118" s="237"/>
      <c r="I118" s="238">
        <f>ROUND(E118*H118,2)</f>
        <v>0</v>
      </c>
      <c r="J118" s="237"/>
      <c r="K118" s="238">
        <f>ROUND(E118*J118,2)</f>
        <v>0</v>
      </c>
      <c r="L118" s="238">
        <v>15</v>
      </c>
      <c r="M118" s="238">
        <f>G118*(1+L118/100)</f>
        <v>0</v>
      </c>
      <c r="N118" s="236">
        <v>0</v>
      </c>
      <c r="O118" s="236">
        <f>ROUND(E118*N118,2)</f>
        <v>0</v>
      </c>
      <c r="P118" s="236">
        <v>0</v>
      </c>
      <c r="Q118" s="236">
        <f>ROUND(E118*P118,2)</f>
        <v>0</v>
      </c>
      <c r="R118" s="238"/>
      <c r="S118" s="238" t="s">
        <v>155</v>
      </c>
      <c r="T118" s="239" t="s">
        <v>139</v>
      </c>
      <c r="U118" s="224">
        <v>0</v>
      </c>
      <c r="V118" s="224">
        <f>ROUND(E118*U118,2)</f>
        <v>0</v>
      </c>
      <c r="W118" s="224"/>
      <c r="X118" s="224" t="s">
        <v>156</v>
      </c>
      <c r="Y118" s="214"/>
      <c r="Z118" s="214"/>
      <c r="AA118" s="214"/>
      <c r="AB118" s="214"/>
      <c r="AC118" s="214"/>
      <c r="AD118" s="214"/>
      <c r="AE118" s="214"/>
      <c r="AF118" s="214"/>
      <c r="AG118" s="214" t="s">
        <v>157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ht="22.5" outlineLevel="1" x14ac:dyDescent="0.2">
      <c r="A119" s="221"/>
      <c r="B119" s="222"/>
      <c r="C119" s="260" t="s">
        <v>283</v>
      </c>
      <c r="D119" s="255"/>
      <c r="E119" s="256"/>
      <c r="F119" s="224"/>
      <c r="G119" s="224"/>
      <c r="H119" s="224"/>
      <c r="I119" s="224"/>
      <c r="J119" s="224"/>
      <c r="K119" s="224"/>
      <c r="L119" s="224"/>
      <c r="M119" s="224"/>
      <c r="N119" s="223"/>
      <c r="O119" s="223"/>
      <c r="P119" s="223"/>
      <c r="Q119" s="223"/>
      <c r="R119" s="224"/>
      <c r="S119" s="224"/>
      <c r="T119" s="224"/>
      <c r="U119" s="224"/>
      <c r="V119" s="224"/>
      <c r="W119" s="224"/>
      <c r="X119" s="224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159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21"/>
      <c r="B120" s="222"/>
      <c r="C120" s="260" t="s">
        <v>284</v>
      </c>
      <c r="D120" s="255"/>
      <c r="E120" s="256"/>
      <c r="F120" s="224"/>
      <c r="G120" s="224"/>
      <c r="H120" s="224"/>
      <c r="I120" s="224"/>
      <c r="J120" s="224"/>
      <c r="K120" s="224"/>
      <c r="L120" s="224"/>
      <c r="M120" s="224"/>
      <c r="N120" s="223"/>
      <c r="O120" s="223"/>
      <c r="P120" s="223"/>
      <c r="Q120" s="223"/>
      <c r="R120" s="224"/>
      <c r="S120" s="224"/>
      <c r="T120" s="224"/>
      <c r="U120" s="224"/>
      <c r="V120" s="224"/>
      <c r="W120" s="224"/>
      <c r="X120" s="224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159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21"/>
      <c r="B121" s="222"/>
      <c r="C121" s="260" t="s">
        <v>58</v>
      </c>
      <c r="D121" s="255"/>
      <c r="E121" s="256">
        <v>1</v>
      </c>
      <c r="F121" s="224"/>
      <c r="G121" s="224"/>
      <c r="H121" s="224"/>
      <c r="I121" s="224"/>
      <c r="J121" s="224"/>
      <c r="K121" s="224"/>
      <c r="L121" s="224"/>
      <c r="M121" s="224"/>
      <c r="N121" s="223"/>
      <c r="O121" s="223"/>
      <c r="P121" s="223"/>
      <c r="Q121" s="223"/>
      <c r="R121" s="224"/>
      <c r="S121" s="224"/>
      <c r="T121" s="224"/>
      <c r="U121" s="224"/>
      <c r="V121" s="224"/>
      <c r="W121" s="224"/>
      <c r="X121" s="224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159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ht="22.5" outlineLevel="1" x14ac:dyDescent="0.2">
      <c r="A122" s="233">
        <v>35</v>
      </c>
      <c r="B122" s="234" t="s">
        <v>285</v>
      </c>
      <c r="C122" s="249" t="s">
        <v>286</v>
      </c>
      <c r="D122" s="235" t="s">
        <v>279</v>
      </c>
      <c r="E122" s="236">
        <v>1</v>
      </c>
      <c r="F122" s="237"/>
      <c r="G122" s="238">
        <f>ROUND(E122*F122,2)</f>
        <v>0</v>
      </c>
      <c r="H122" s="237"/>
      <c r="I122" s="238">
        <f>ROUND(E122*H122,2)</f>
        <v>0</v>
      </c>
      <c r="J122" s="237"/>
      <c r="K122" s="238">
        <f>ROUND(E122*J122,2)</f>
        <v>0</v>
      </c>
      <c r="L122" s="238">
        <v>15</v>
      </c>
      <c r="M122" s="238">
        <f>G122*(1+L122/100)</f>
        <v>0</v>
      </c>
      <c r="N122" s="236">
        <v>0</v>
      </c>
      <c r="O122" s="236">
        <f>ROUND(E122*N122,2)</f>
        <v>0</v>
      </c>
      <c r="P122" s="236">
        <v>0</v>
      </c>
      <c r="Q122" s="236">
        <f>ROUND(E122*P122,2)</f>
        <v>0</v>
      </c>
      <c r="R122" s="238"/>
      <c r="S122" s="238" t="s">
        <v>155</v>
      </c>
      <c r="T122" s="239" t="s">
        <v>139</v>
      </c>
      <c r="U122" s="224">
        <v>0</v>
      </c>
      <c r="V122" s="224">
        <f>ROUND(E122*U122,2)</f>
        <v>0</v>
      </c>
      <c r="W122" s="224"/>
      <c r="X122" s="224" t="s">
        <v>156</v>
      </c>
      <c r="Y122" s="214"/>
      <c r="Z122" s="214"/>
      <c r="AA122" s="214"/>
      <c r="AB122" s="214"/>
      <c r="AC122" s="214"/>
      <c r="AD122" s="214"/>
      <c r="AE122" s="214"/>
      <c r="AF122" s="214"/>
      <c r="AG122" s="214" t="s">
        <v>157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ht="22.5" outlineLevel="1" x14ac:dyDescent="0.2">
      <c r="A123" s="221"/>
      <c r="B123" s="222"/>
      <c r="C123" s="260" t="s">
        <v>287</v>
      </c>
      <c r="D123" s="255"/>
      <c r="E123" s="256">
        <v>1</v>
      </c>
      <c r="F123" s="224"/>
      <c r="G123" s="224"/>
      <c r="H123" s="224"/>
      <c r="I123" s="224"/>
      <c r="J123" s="224"/>
      <c r="K123" s="224"/>
      <c r="L123" s="224"/>
      <c r="M123" s="224"/>
      <c r="N123" s="223"/>
      <c r="O123" s="223"/>
      <c r="P123" s="223"/>
      <c r="Q123" s="223"/>
      <c r="R123" s="224"/>
      <c r="S123" s="224"/>
      <c r="T123" s="224"/>
      <c r="U123" s="224"/>
      <c r="V123" s="224"/>
      <c r="W123" s="224"/>
      <c r="X123" s="224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159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21"/>
      <c r="B124" s="222"/>
      <c r="C124" s="260" t="s">
        <v>288</v>
      </c>
      <c r="D124" s="255"/>
      <c r="E124" s="256"/>
      <c r="F124" s="224"/>
      <c r="G124" s="224"/>
      <c r="H124" s="224"/>
      <c r="I124" s="224"/>
      <c r="J124" s="224"/>
      <c r="K124" s="224"/>
      <c r="L124" s="224"/>
      <c r="M124" s="224"/>
      <c r="N124" s="223"/>
      <c r="O124" s="223"/>
      <c r="P124" s="223"/>
      <c r="Q124" s="223"/>
      <c r="R124" s="224"/>
      <c r="S124" s="224"/>
      <c r="T124" s="224"/>
      <c r="U124" s="224"/>
      <c r="V124" s="224"/>
      <c r="W124" s="224"/>
      <c r="X124" s="224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159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21"/>
      <c r="B125" s="222"/>
      <c r="C125" s="260" t="s">
        <v>289</v>
      </c>
      <c r="D125" s="255"/>
      <c r="E125" s="256"/>
      <c r="F125" s="224"/>
      <c r="G125" s="224"/>
      <c r="H125" s="224"/>
      <c r="I125" s="224"/>
      <c r="J125" s="224"/>
      <c r="K125" s="224"/>
      <c r="L125" s="224"/>
      <c r="M125" s="224"/>
      <c r="N125" s="223"/>
      <c r="O125" s="223"/>
      <c r="P125" s="223"/>
      <c r="Q125" s="223"/>
      <c r="R125" s="224"/>
      <c r="S125" s="224"/>
      <c r="T125" s="224"/>
      <c r="U125" s="224"/>
      <c r="V125" s="224"/>
      <c r="W125" s="224"/>
      <c r="X125" s="224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159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x14ac:dyDescent="0.2">
      <c r="A126" s="226" t="s">
        <v>133</v>
      </c>
      <c r="B126" s="227" t="s">
        <v>93</v>
      </c>
      <c r="C126" s="248" t="s">
        <v>94</v>
      </c>
      <c r="D126" s="228"/>
      <c r="E126" s="229"/>
      <c r="F126" s="230"/>
      <c r="G126" s="230">
        <f>SUMIF(AG127:AG161,"&lt;&gt;NOR",G127:G161)</f>
        <v>0</v>
      </c>
      <c r="H126" s="230"/>
      <c r="I126" s="230">
        <f>SUM(I127:I161)</f>
        <v>0</v>
      </c>
      <c r="J126" s="230"/>
      <c r="K126" s="230">
        <f>SUM(K127:K161)</f>
        <v>0</v>
      </c>
      <c r="L126" s="230"/>
      <c r="M126" s="230">
        <f>SUM(M127:M161)</f>
        <v>0</v>
      </c>
      <c r="N126" s="229"/>
      <c r="O126" s="229">
        <f>SUM(O127:O161)</f>
        <v>0</v>
      </c>
      <c r="P126" s="229"/>
      <c r="Q126" s="229">
        <f>SUM(Q127:Q161)</f>
        <v>0.04</v>
      </c>
      <c r="R126" s="230"/>
      <c r="S126" s="230"/>
      <c r="T126" s="231"/>
      <c r="U126" s="225"/>
      <c r="V126" s="225">
        <f>SUM(V127:V161)</f>
        <v>0.71</v>
      </c>
      <c r="W126" s="225"/>
      <c r="X126" s="225"/>
      <c r="AG126" t="s">
        <v>134</v>
      </c>
    </row>
    <row r="127" spans="1:60" ht="22.5" outlineLevel="1" x14ac:dyDescent="0.2">
      <c r="A127" s="233">
        <v>36</v>
      </c>
      <c r="B127" s="234" t="s">
        <v>290</v>
      </c>
      <c r="C127" s="249" t="s">
        <v>291</v>
      </c>
      <c r="D127" s="235" t="s">
        <v>154</v>
      </c>
      <c r="E127" s="236">
        <v>4.2968000000000002</v>
      </c>
      <c r="F127" s="237"/>
      <c r="G127" s="238">
        <f>ROUND(E127*F127,2)</f>
        <v>0</v>
      </c>
      <c r="H127" s="237"/>
      <c r="I127" s="238">
        <f>ROUND(E127*H127,2)</f>
        <v>0</v>
      </c>
      <c r="J127" s="237"/>
      <c r="K127" s="238">
        <f>ROUND(E127*J127,2)</f>
        <v>0</v>
      </c>
      <c r="L127" s="238">
        <v>15</v>
      </c>
      <c r="M127" s="238">
        <f>G127*(1+L127/100)</f>
        <v>0</v>
      </c>
      <c r="N127" s="236">
        <v>0</v>
      </c>
      <c r="O127" s="236">
        <f>ROUND(E127*N127,2)</f>
        <v>0</v>
      </c>
      <c r="P127" s="236">
        <v>8.9999999999999993E-3</v>
      </c>
      <c r="Q127" s="236">
        <f>ROUND(E127*P127,2)</f>
        <v>0.04</v>
      </c>
      <c r="R127" s="238" t="s">
        <v>292</v>
      </c>
      <c r="S127" s="238" t="s">
        <v>138</v>
      </c>
      <c r="T127" s="239" t="s">
        <v>138</v>
      </c>
      <c r="U127" s="224">
        <v>0.16500000000000001</v>
      </c>
      <c r="V127" s="224">
        <f>ROUND(E127*U127,2)</f>
        <v>0.71</v>
      </c>
      <c r="W127" s="224"/>
      <c r="X127" s="224" t="s">
        <v>156</v>
      </c>
      <c r="Y127" s="214"/>
      <c r="Z127" s="214"/>
      <c r="AA127" s="214"/>
      <c r="AB127" s="214"/>
      <c r="AC127" s="214"/>
      <c r="AD127" s="214"/>
      <c r="AE127" s="214"/>
      <c r="AF127" s="214"/>
      <c r="AG127" s="214" t="s">
        <v>157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21"/>
      <c r="B128" s="222"/>
      <c r="C128" s="260" t="s">
        <v>212</v>
      </c>
      <c r="D128" s="255"/>
      <c r="E128" s="256"/>
      <c r="F128" s="224"/>
      <c r="G128" s="224"/>
      <c r="H128" s="224"/>
      <c r="I128" s="224"/>
      <c r="J128" s="224"/>
      <c r="K128" s="224"/>
      <c r="L128" s="224"/>
      <c r="M128" s="224"/>
      <c r="N128" s="223"/>
      <c r="O128" s="223"/>
      <c r="P128" s="223"/>
      <c r="Q128" s="223"/>
      <c r="R128" s="224"/>
      <c r="S128" s="224"/>
      <c r="T128" s="224"/>
      <c r="U128" s="224"/>
      <c r="V128" s="224"/>
      <c r="W128" s="224"/>
      <c r="X128" s="224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159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21"/>
      <c r="B129" s="222"/>
      <c r="C129" s="260" t="s">
        <v>293</v>
      </c>
      <c r="D129" s="255"/>
      <c r="E129" s="256">
        <v>4.3</v>
      </c>
      <c r="F129" s="224"/>
      <c r="G129" s="224"/>
      <c r="H129" s="224"/>
      <c r="I129" s="224"/>
      <c r="J129" s="224"/>
      <c r="K129" s="224"/>
      <c r="L129" s="224"/>
      <c r="M129" s="224"/>
      <c r="N129" s="223"/>
      <c r="O129" s="223"/>
      <c r="P129" s="223"/>
      <c r="Q129" s="223"/>
      <c r="R129" s="224"/>
      <c r="S129" s="224"/>
      <c r="T129" s="224"/>
      <c r="U129" s="224"/>
      <c r="V129" s="224"/>
      <c r="W129" s="224"/>
      <c r="X129" s="224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159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41">
        <v>37</v>
      </c>
      <c r="B130" s="242" t="s">
        <v>294</v>
      </c>
      <c r="C130" s="251" t="s">
        <v>295</v>
      </c>
      <c r="D130" s="243" t="s">
        <v>296</v>
      </c>
      <c r="E130" s="244">
        <v>1</v>
      </c>
      <c r="F130" s="245"/>
      <c r="G130" s="246">
        <f>ROUND(E130*F130,2)</f>
        <v>0</v>
      </c>
      <c r="H130" s="245"/>
      <c r="I130" s="246">
        <f>ROUND(E130*H130,2)</f>
        <v>0</v>
      </c>
      <c r="J130" s="245"/>
      <c r="K130" s="246">
        <f>ROUND(E130*J130,2)</f>
        <v>0</v>
      </c>
      <c r="L130" s="246">
        <v>15</v>
      </c>
      <c r="M130" s="246">
        <f>G130*(1+L130/100)</f>
        <v>0</v>
      </c>
      <c r="N130" s="244">
        <v>0</v>
      </c>
      <c r="O130" s="244">
        <f>ROUND(E130*N130,2)</f>
        <v>0</v>
      </c>
      <c r="P130" s="244">
        <v>0</v>
      </c>
      <c r="Q130" s="244">
        <f>ROUND(E130*P130,2)</f>
        <v>0</v>
      </c>
      <c r="R130" s="246"/>
      <c r="S130" s="246" t="s">
        <v>155</v>
      </c>
      <c r="T130" s="247" t="s">
        <v>139</v>
      </c>
      <c r="U130" s="224">
        <v>0</v>
      </c>
      <c r="V130" s="224">
        <f>ROUND(E130*U130,2)</f>
        <v>0</v>
      </c>
      <c r="W130" s="224"/>
      <c r="X130" s="224" t="s">
        <v>156</v>
      </c>
      <c r="Y130" s="214"/>
      <c r="Z130" s="214"/>
      <c r="AA130" s="214"/>
      <c r="AB130" s="214"/>
      <c r="AC130" s="214"/>
      <c r="AD130" s="214"/>
      <c r="AE130" s="214"/>
      <c r="AF130" s="214"/>
      <c r="AG130" s="214" t="s">
        <v>157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ht="22.5" outlineLevel="1" x14ac:dyDescent="0.2">
      <c r="A131" s="233">
        <v>38</v>
      </c>
      <c r="B131" s="234" t="s">
        <v>297</v>
      </c>
      <c r="C131" s="249" t="s">
        <v>298</v>
      </c>
      <c r="D131" s="235" t="s">
        <v>299</v>
      </c>
      <c r="E131" s="236">
        <v>20.399999999999999</v>
      </c>
      <c r="F131" s="237"/>
      <c r="G131" s="238">
        <f>ROUND(E131*F131,2)</f>
        <v>0</v>
      </c>
      <c r="H131" s="237"/>
      <c r="I131" s="238">
        <f>ROUND(E131*H131,2)</f>
        <v>0</v>
      </c>
      <c r="J131" s="237"/>
      <c r="K131" s="238">
        <f>ROUND(E131*J131,2)</f>
        <v>0</v>
      </c>
      <c r="L131" s="238">
        <v>15</v>
      </c>
      <c r="M131" s="238">
        <f>G131*(1+L131/100)</f>
        <v>0</v>
      </c>
      <c r="N131" s="236">
        <v>0</v>
      </c>
      <c r="O131" s="236">
        <f>ROUND(E131*N131,2)</f>
        <v>0</v>
      </c>
      <c r="P131" s="236">
        <v>0</v>
      </c>
      <c r="Q131" s="236">
        <f>ROUND(E131*P131,2)</f>
        <v>0</v>
      </c>
      <c r="R131" s="238"/>
      <c r="S131" s="238" t="s">
        <v>155</v>
      </c>
      <c r="T131" s="239" t="s">
        <v>139</v>
      </c>
      <c r="U131" s="224">
        <v>0</v>
      </c>
      <c r="V131" s="224">
        <f>ROUND(E131*U131,2)</f>
        <v>0</v>
      </c>
      <c r="W131" s="224"/>
      <c r="X131" s="224" t="s">
        <v>156</v>
      </c>
      <c r="Y131" s="214"/>
      <c r="Z131" s="214"/>
      <c r="AA131" s="214"/>
      <c r="AB131" s="214"/>
      <c r="AC131" s="214"/>
      <c r="AD131" s="214"/>
      <c r="AE131" s="214"/>
      <c r="AF131" s="214"/>
      <c r="AG131" s="214" t="s">
        <v>157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21"/>
      <c r="B132" s="222"/>
      <c r="C132" s="260" t="s">
        <v>300</v>
      </c>
      <c r="D132" s="255"/>
      <c r="E132" s="256"/>
      <c r="F132" s="224"/>
      <c r="G132" s="224"/>
      <c r="H132" s="224"/>
      <c r="I132" s="224"/>
      <c r="J132" s="224"/>
      <c r="K132" s="224"/>
      <c r="L132" s="224"/>
      <c r="M132" s="224"/>
      <c r="N132" s="223"/>
      <c r="O132" s="223"/>
      <c r="P132" s="223"/>
      <c r="Q132" s="223"/>
      <c r="R132" s="224"/>
      <c r="S132" s="224"/>
      <c r="T132" s="224"/>
      <c r="U132" s="224"/>
      <c r="V132" s="224"/>
      <c r="W132" s="224"/>
      <c r="X132" s="224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159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21"/>
      <c r="B133" s="222"/>
      <c r="C133" s="260" t="s">
        <v>301</v>
      </c>
      <c r="D133" s="255"/>
      <c r="E133" s="256">
        <v>20.399999999999999</v>
      </c>
      <c r="F133" s="224"/>
      <c r="G133" s="224"/>
      <c r="H133" s="224"/>
      <c r="I133" s="224"/>
      <c r="J133" s="224"/>
      <c r="K133" s="224"/>
      <c r="L133" s="224"/>
      <c r="M133" s="224"/>
      <c r="N133" s="223"/>
      <c r="O133" s="223"/>
      <c r="P133" s="223"/>
      <c r="Q133" s="223"/>
      <c r="R133" s="224"/>
      <c r="S133" s="224"/>
      <c r="T133" s="224"/>
      <c r="U133" s="224"/>
      <c r="V133" s="224"/>
      <c r="W133" s="224"/>
      <c r="X133" s="224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159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ht="22.5" outlineLevel="1" x14ac:dyDescent="0.2">
      <c r="A134" s="233">
        <v>39</v>
      </c>
      <c r="B134" s="234" t="s">
        <v>302</v>
      </c>
      <c r="C134" s="249" t="s">
        <v>303</v>
      </c>
      <c r="D134" s="235" t="s">
        <v>299</v>
      </c>
      <c r="E134" s="236">
        <v>15.5</v>
      </c>
      <c r="F134" s="237"/>
      <c r="G134" s="238">
        <f>ROUND(E134*F134,2)</f>
        <v>0</v>
      </c>
      <c r="H134" s="237"/>
      <c r="I134" s="238">
        <f>ROUND(E134*H134,2)</f>
        <v>0</v>
      </c>
      <c r="J134" s="237"/>
      <c r="K134" s="238">
        <f>ROUND(E134*J134,2)</f>
        <v>0</v>
      </c>
      <c r="L134" s="238">
        <v>15</v>
      </c>
      <c r="M134" s="238">
        <f>G134*(1+L134/100)</f>
        <v>0</v>
      </c>
      <c r="N134" s="236">
        <v>0</v>
      </c>
      <c r="O134" s="236">
        <f>ROUND(E134*N134,2)</f>
        <v>0</v>
      </c>
      <c r="P134" s="236">
        <v>0</v>
      </c>
      <c r="Q134" s="236">
        <f>ROUND(E134*P134,2)</f>
        <v>0</v>
      </c>
      <c r="R134" s="238"/>
      <c r="S134" s="238" t="s">
        <v>155</v>
      </c>
      <c r="T134" s="239" t="s">
        <v>139</v>
      </c>
      <c r="U134" s="224">
        <v>0</v>
      </c>
      <c r="V134" s="224">
        <f>ROUND(E134*U134,2)</f>
        <v>0</v>
      </c>
      <c r="W134" s="224"/>
      <c r="X134" s="224" t="s">
        <v>156</v>
      </c>
      <c r="Y134" s="214"/>
      <c r="Z134" s="214"/>
      <c r="AA134" s="214"/>
      <c r="AB134" s="214"/>
      <c r="AC134" s="214"/>
      <c r="AD134" s="214"/>
      <c r="AE134" s="214"/>
      <c r="AF134" s="214"/>
      <c r="AG134" s="214" t="s">
        <v>157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21"/>
      <c r="B135" s="222"/>
      <c r="C135" s="260" t="s">
        <v>304</v>
      </c>
      <c r="D135" s="255"/>
      <c r="E135" s="256"/>
      <c r="F135" s="224"/>
      <c r="G135" s="224"/>
      <c r="H135" s="224"/>
      <c r="I135" s="224"/>
      <c r="J135" s="224"/>
      <c r="K135" s="224"/>
      <c r="L135" s="224"/>
      <c r="M135" s="224"/>
      <c r="N135" s="223"/>
      <c r="O135" s="223"/>
      <c r="P135" s="223"/>
      <c r="Q135" s="223"/>
      <c r="R135" s="224"/>
      <c r="S135" s="224"/>
      <c r="T135" s="224"/>
      <c r="U135" s="224"/>
      <c r="V135" s="224"/>
      <c r="W135" s="224"/>
      <c r="X135" s="224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159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21"/>
      <c r="B136" s="222"/>
      <c r="C136" s="260" t="s">
        <v>305</v>
      </c>
      <c r="D136" s="255"/>
      <c r="E136" s="256"/>
      <c r="F136" s="224"/>
      <c r="G136" s="224"/>
      <c r="H136" s="224"/>
      <c r="I136" s="224"/>
      <c r="J136" s="224"/>
      <c r="K136" s="224"/>
      <c r="L136" s="224"/>
      <c r="M136" s="224"/>
      <c r="N136" s="223"/>
      <c r="O136" s="223"/>
      <c r="P136" s="223"/>
      <c r="Q136" s="223"/>
      <c r="R136" s="224"/>
      <c r="S136" s="224"/>
      <c r="T136" s="224"/>
      <c r="U136" s="224"/>
      <c r="V136" s="224"/>
      <c r="W136" s="224"/>
      <c r="X136" s="224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159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21"/>
      <c r="B137" s="222"/>
      <c r="C137" s="260" t="s">
        <v>306</v>
      </c>
      <c r="D137" s="255"/>
      <c r="E137" s="256">
        <v>15.5</v>
      </c>
      <c r="F137" s="224"/>
      <c r="G137" s="224"/>
      <c r="H137" s="224"/>
      <c r="I137" s="224"/>
      <c r="J137" s="224"/>
      <c r="K137" s="224"/>
      <c r="L137" s="224"/>
      <c r="M137" s="224"/>
      <c r="N137" s="223"/>
      <c r="O137" s="223"/>
      <c r="P137" s="223"/>
      <c r="Q137" s="223"/>
      <c r="R137" s="224"/>
      <c r="S137" s="224"/>
      <c r="T137" s="224"/>
      <c r="U137" s="224"/>
      <c r="V137" s="224"/>
      <c r="W137" s="224"/>
      <c r="X137" s="224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159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ht="22.5" outlineLevel="1" x14ac:dyDescent="0.2">
      <c r="A138" s="233">
        <v>40</v>
      </c>
      <c r="B138" s="234" t="s">
        <v>307</v>
      </c>
      <c r="C138" s="249" t="s">
        <v>308</v>
      </c>
      <c r="D138" s="235" t="s">
        <v>279</v>
      </c>
      <c r="E138" s="236">
        <v>5</v>
      </c>
      <c r="F138" s="237"/>
      <c r="G138" s="238">
        <f>ROUND(E138*F138,2)</f>
        <v>0</v>
      </c>
      <c r="H138" s="237"/>
      <c r="I138" s="238">
        <f>ROUND(E138*H138,2)</f>
        <v>0</v>
      </c>
      <c r="J138" s="237"/>
      <c r="K138" s="238">
        <f>ROUND(E138*J138,2)</f>
        <v>0</v>
      </c>
      <c r="L138" s="238">
        <v>15</v>
      </c>
      <c r="M138" s="238">
        <f>G138*(1+L138/100)</f>
        <v>0</v>
      </c>
      <c r="N138" s="236">
        <v>0</v>
      </c>
      <c r="O138" s="236">
        <f>ROUND(E138*N138,2)</f>
        <v>0</v>
      </c>
      <c r="P138" s="236">
        <v>0</v>
      </c>
      <c r="Q138" s="236">
        <f>ROUND(E138*P138,2)</f>
        <v>0</v>
      </c>
      <c r="R138" s="238"/>
      <c r="S138" s="238" t="s">
        <v>155</v>
      </c>
      <c r="T138" s="239" t="s">
        <v>139</v>
      </c>
      <c r="U138" s="224">
        <v>0</v>
      </c>
      <c r="V138" s="224">
        <f>ROUND(E138*U138,2)</f>
        <v>0</v>
      </c>
      <c r="W138" s="224"/>
      <c r="X138" s="224" t="s">
        <v>156</v>
      </c>
      <c r="Y138" s="214"/>
      <c r="Z138" s="214"/>
      <c r="AA138" s="214"/>
      <c r="AB138" s="214"/>
      <c r="AC138" s="214"/>
      <c r="AD138" s="214"/>
      <c r="AE138" s="214"/>
      <c r="AF138" s="214"/>
      <c r="AG138" s="214" t="s">
        <v>157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21"/>
      <c r="B139" s="222"/>
      <c r="C139" s="260" t="s">
        <v>309</v>
      </c>
      <c r="D139" s="255"/>
      <c r="E139" s="256">
        <v>5</v>
      </c>
      <c r="F139" s="224"/>
      <c r="G139" s="224"/>
      <c r="H139" s="224"/>
      <c r="I139" s="224"/>
      <c r="J139" s="224"/>
      <c r="K139" s="224"/>
      <c r="L139" s="224"/>
      <c r="M139" s="224"/>
      <c r="N139" s="223"/>
      <c r="O139" s="223"/>
      <c r="P139" s="223"/>
      <c r="Q139" s="223"/>
      <c r="R139" s="224"/>
      <c r="S139" s="224"/>
      <c r="T139" s="224"/>
      <c r="U139" s="224"/>
      <c r="V139" s="224"/>
      <c r="W139" s="224"/>
      <c r="X139" s="224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159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ht="22.5" outlineLevel="1" x14ac:dyDescent="0.2">
      <c r="A140" s="233">
        <v>41</v>
      </c>
      <c r="B140" s="234" t="s">
        <v>310</v>
      </c>
      <c r="C140" s="249" t="s">
        <v>311</v>
      </c>
      <c r="D140" s="235" t="s">
        <v>279</v>
      </c>
      <c r="E140" s="236">
        <v>1</v>
      </c>
      <c r="F140" s="237"/>
      <c r="G140" s="238">
        <f>ROUND(E140*F140,2)</f>
        <v>0</v>
      </c>
      <c r="H140" s="237"/>
      <c r="I140" s="238">
        <f>ROUND(E140*H140,2)</f>
        <v>0</v>
      </c>
      <c r="J140" s="237"/>
      <c r="K140" s="238">
        <f>ROUND(E140*J140,2)</f>
        <v>0</v>
      </c>
      <c r="L140" s="238">
        <v>15</v>
      </c>
      <c r="M140" s="238">
        <f>G140*(1+L140/100)</f>
        <v>0</v>
      </c>
      <c r="N140" s="236">
        <v>0</v>
      </c>
      <c r="O140" s="236">
        <f>ROUND(E140*N140,2)</f>
        <v>0</v>
      </c>
      <c r="P140" s="236">
        <v>0</v>
      </c>
      <c r="Q140" s="236">
        <f>ROUND(E140*P140,2)</f>
        <v>0</v>
      </c>
      <c r="R140" s="238"/>
      <c r="S140" s="238" t="s">
        <v>155</v>
      </c>
      <c r="T140" s="239" t="s">
        <v>139</v>
      </c>
      <c r="U140" s="224">
        <v>0</v>
      </c>
      <c r="V140" s="224">
        <f>ROUND(E140*U140,2)</f>
        <v>0</v>
      </c>
      <c r="W140" s="224"/>
      <c r="X140" s="224" t="s">
        <v>156</v>
      </c>
      <c r="Y140" s="214"/>
      <c r="Z140" s="214"/>
      <c r="AA140" s="214"/>
      <c r="AB140" s="214"/>
      <c r="AC140" s="214"/>
      <c r="AD140" s="214"/>
      <c r="AE140" s="214"/>
      <c r="AF140" s="214"/>
      <c r="AG140" s="214" t="s">
        <v>157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21"/>
      <c r="B141" s="222"/>
      <c r="C141" s="260" t="s">
        <v>312</v>
      </c>
      <c r="D141" s="255"/>
      <c r="E141" s="256">
        <v>1</v>
      </c>
      <c r="F141" s="224"/>
      <c r="G141" s="224"/>
      <c r="H141" s="224"/>
      <c r="I141" s="224"/>
      <c r="J141" s="224"/>
      <c r="K141" s="224"/>
      <c r="L141" s="224"/>
      <c r="M141" s="224"/>
      <c r="N141" s="223"/>
      <c r="O141" s="223"/>
      <c r="P141" s="223"/>
      <c r="Q141" s="223"/>
      <c r="R141" s="224"/>
      <c r="S141" s="224"/>
      <c r="T141" s="224"/>
      <c r="U141" s="224"/>
      <c r="V141" s="224"/>
      <c r="W141" s="224"/>
      <c r="X141" s="224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159</v>
      </c>
      <c r="AH141" s="214">
        <v>0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ht="22.5" outlineLevel="1" x14ac:dyDescent="0.2">
      <c r="A142" s="233">
        <v>42</v>
      </c>
      <c r="B142" s="234" t="s">
        <v>313</v>
      </c>
      <c r="C142" s="249" t="s">
        <v>314</v>
      </c>
      <c r="D142" s="235" t="s">
        <v>154</v>
      </c>
      <c r="E142" s="236">
        <v>22</v>
      </c>
      <c r="F142" s="237"/>
      <c r="G142" s="238">
        <f>ROUND(E142*F142,2)</f>
        <v>0</v>
      </c>
      <c r="H142" s="237"/>
      <c r="I142" s="238">
        <f>ROUND(E142*H142,2)</f>
        <v>0</v>
      </c>
      <c r="J142" s="237"/>
      <c r="K142" s="238">
        <f>ROUND(E142*J142,2)</f>
        <v>0</v>
      </c>
      <c r="L142" s="238">
        <v>15</v>
      </c>
      <c r="M142" s="238">
        <f>G142*(1+L142/100)</f>
        <v>0</v>
      </c>
      <c r="N142" s="236">
        <v>0</v>
      </c>
      <c r="O142" s="236">
        <f>ROUND(E142*N142,2)</f>
        <v>0</v>
      </c>
      <c r="P142" s="236">
        <v>0</v>
      </c>
      <c r="Q142" s="236">
        <f>ROUND(E142*P142,2)</f>
        <v>0</v>
      </c>
      <c r="R142" s="238"/>
      <c r="S142" s="238" t="s">
        <v>155</v>
      </c>
      <c r="T142" s="239" t="s">
        <v>139</v>
      </c>
      <c r="U142" s="224">
        <v>0</v>
      </c>
      <c r="V142" s="224">
        <f>ROUND(E142*U142,2)</f>
        <v>0</v>
      </c>
      <c r="W142" s="224"/>
      <c r="X142" s="224" t="s">
        <v>156</v>
      </c>
      <c r="Y142" s="214"/>
      <c r="Z142" s="214"/>
      <c r="AA142" s="214"/>
      <c r="AB142" s="214"/>
      <c r="AC142" s="214"/>
      <c r="AD142" s="214"/>
      <c r="AE142" s="214"/>
      <c r="AF142" s="214"/>
      <c r="AG142" s="214" t="s">
        <v>157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ht="22.5" outlineLevel="1" x14ac:dyDescent="0.2">
      <c r="A143" s="221"/>
      <c r="B143" s="222"/>
      <c r="C143" s="260" t="s">
        <v>315</v>
      </c>
      <c r="D143" s="255"/>
      <c r="E143" s="256">
        <v>21.06</v>
      </c>
      <c r="F143" s="224"/>
      <c r="G143" s="224"/>
      <c r="H143" s="224"/>
      <c r="I143" s="224"/>
      <c r="J143" s="224"/>
      <c r="K143" s="224"/>
      <c r="L143" s="224"/>
      <c r="M143" s="224"/>
      <c r="N143" s="223"/>
      <c r="O143" s="223"/>
      <c r="P143" s="223"/>
      <c r="Q143" s="223"/>
      <c r="R143" s="224"/>
      <c r="S143" s="224"/>
      <c r="T143" s="224"/>
      <c r="U143" s="224"/>
      <c r="V143" s="224"/>
      <c r="W143" s="224"/>
      <c r="X143" s="224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159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ht="22.5" outlineLevel="1" x14ac:dyDescent="0.2">
      <c r="A144" s="233">
        <v>43</v>
      </c>
      <c r="B144" s="234" t="s">
        <v>316</v>
      </c>
      <c r="C144" s="249" t="s">
        <v>317</v>
      </c>
      <c r="D144" s="235" t="s">
        <v>296</v>
      </c>
      <c r="E144" s="236">
        <v>1</v>
      </c>
      <c r="F144" s="237"/>
      <c r="G144" s="238">
        <f>ROUND(E144*F144,2)</f>
        <v>0</v>
      </c>
      <c r="H144" s="237"/>
      <c r="I144" s="238">
        <f>ROUND(E144*H144,2)</f>
        <v>0</v>
      </c>
      <c r="J144" s="237"/>
      <c r="K144" s="238">
        <f>ROUND(E144*J144,2)</f>
        <v>0</v>
      </c>
      <c r="L144" s="238">
        <v>15</v>
      </c>
      <c r="M144" s="238">
        <f>G144*(1+L144/100)</f>
        <v>0</v>
      </c>
      <c r="N144" s="236">
        <v>0</v>
      </c>
      <c r="O144" s="236">
        <f>ROUND(E144*N144,2)</f>
        <v>0</v>
      </c>
      <c r="P144" s="236">
        <v>0</v>
      </c>
      <c r="Q144" s="236">
        <f>ROUND(E144*P144,2)</f>
        <v>0</v>
      </c>
      <c r="R144" s="238"/>
      <c r="S144" s="238" t="s">
        <v>155</v>
      </c>
      <c r="T144" s="239" t="s">
        <v>139</v>
      </c>
      <c r="U144" s="224">
        <v>0</v>
      </c>
      <c r="V144" s="224">
        <f>ROUND(E144*U144,2)</f>
        <v>0</v>
      </c>
      <c r="W144" s="224"/>
      <c r="X144" s="224" t="s">
        <v>156</v>
      </c>
      <c r="Y144" s="214"/>
      <c r="Z144" s="214"/>
      <c r="AA144" s="214"/>
      <c r="AB144" s="214"/>
      <c r="AC144" s="214"/>
      <c r="AD144" s="214"/>
      <c r="AE144" s="214"/>
      <c r="AF144" s="214"/>
      <c r="AG144" s="214" t="s">
        <v>157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ht="22.5" outlineLevel="1" x14ac:dyDescent="0.2">
      <c r="A145" s="221"/>
      <c r="B145" s="222"/>
      <c r="C145" s="260" t="s">
        <v>318</v>
      </c>
      <c r="D145" s="255"/>
      <c r="E145" s="256">
        <v>1</v>
      </c>
      <c r="F145" s="224"/>
      <c r="G145" s="224"/>
      <c r="H145" s="224"/>
      <c r="I145" s="224"/>
      <c r="J145" s="224"/>
      <c r="K145" s="224"/>
      <c r="L145" s="224"/>
      <c r="M145" s="224"/>
      <c r="N145" s="223"/>
      <c r="O145" s="223"/>
      <c r="P145" s="223"/>
      <c r="Q145" s="223"/>
      <c r="R145" s="224"/>
      <c r="S145" s="224"/>
      <c r="T145" s="224"/>
      <c r="U145" s="224"/>
      <c r="V145" s="224"/>
      <c r="W145" s="224"/>
      <c r="X145" s="224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159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ht="22.5" outlineLevel="1" x14ac:dyDescent="0.2">
      <c r="A146" s="233">
        <v>44</v>
      </c>
      <c r="B146" s="234" t="s">
        <v>319</v>
      </c>
      <c r="C146" s="249" t="s">
        <v>320</v>
      </c>
      <c r="D146" s="235" t="s">
        <v>321</v>
      </c>
      <c r="E146" s="236">
        <v>5.3620000000000001</v>
      </c>
      <c r="F146" s="237"/>
      <c r="G146" s="238">
        <f>ROUND(E146*F146,2)</f>
        <v>0</v>
      </c>
      <c r="H146" s="237"/>
      <c r="I146" s="238">
        <f>ROUND(E146*H146,2)</f>
        <v>0</v>
      </c>
      <c r="J146" s="237"/>
      <c r="K146" s="238">
        <f>ROUND(E146*J146,2)</f>
        <v>0</v>
      </c>
      <c r="L146" s="238">
        <v>15</v>
      </c>
      <c r="M146" s="238">
        <f>G146*(1+L146/100)</f>
        <v>0</v>
      </c>
      <c r="N146" s="236">
        <v>0</v>
      </c>
      <c r="O146" s="236">
        <f>ROUND(E146*N146,2)</f>
        <v>0</v>
      </c>
      <c r="P146" s="236">
        <v>0</v>
      </c>
      <c r="Q146" s="236">
        <f>ROUND(E146*P146,2)</f>
        <v>0</v>
      </c>
      <c r="R146" s="238"/>
      <c r="S146" s="238" t="s">
        <v>155</v>
      </c>
      <c r="T146" s="239" t="s">
        <v>139</v>
      </c>
      <c r="U146" s="224">
        <v>0</v>
      </c>
      <c r="V146" s="224">
        <f>ROUND(E146*U146,2)</f>
        <v>0</v>
      </c>
      <c r="W146" s="224"/>
      <c r="X146" s="224" t="s">
        <v>156</v>
      </c>
      <c r="Y146" s="214"/>
      <c r="Z146" s="214"/>
      <c r="AA146" s="214"/>
      <c r="AB146" s="214"/>
      <c r="AC146" s="214"/>
      <c r="AD146" s="214"/>
      <c r="AE146" s="214"/>
      <c r="AF146" s="214"/>
      <c r="AG146" s="214" t="s">
        <v>157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21"/>
      <c r="B147" s="222"/>
      <c r="C147" s="260" t="s">
        <v>322</v>
      </c>
      <c r="D147" s="255"/>
      <c r="E147" s="256"/>
      <c r="F147" s="224"/>
      <c r="G147" s="224"/>
      <c r="H147" s="224"/>
      <c r="I147" s="224"/>
      <c r="J147" s="224"/>
      <c r="K147" s="224"/>
      <c r="L147" s="224"/>
      <c r="M147" s="224"/>
      <c r="N147" s="223"/>
      <c r="O147" s="223"/>
      <c r="P147" s="223"/>
      <c r="Q147" s="223"/>
      <c r="R147" s="224"/>
      <c r="S147" s="224"/>
      <c r="T147" s="224"/>
      <c r="U147" s="224"/>
      <c r="V147" s="224"/>
      <c r="W147" s="224"/>
      <c r="X147" s="224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159</v>
      </c>
      <c r="AH147" s="214">
        <v>0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ht="22.5" outlineLevel="1" x14ac:dyDescent="0.2">
      <c r="A148" s="221"/>
      <c r="B148" s="222"/>
      <c r="C148" s="260" t="s">
        <v>323</v>
      </c>
      <c r="D148" s="255"/>
      <c r="E148" s="256"/>
      <c r="F148" s="224"/>
      <c r="G148" s="224"/>
      <c r="H148" s="224"/>
      <c r="I148" s="224"/>
      <c r="J148" s="224"/>
      <c r="K148" s="224"/>
      <c r="L148" s="224"/>
      <c r="M148" s="224"/>
      <c r="N148" s="223"/>
      <c r="O148" s="223"/>
      <c r="P148" s="223"/>
      <c r="Q148" s="223"/>
      <c r="R148" s="224"/>
      <c r="S148" s="224"/>
      <c r="T148" s="224"/>
      <c r="U148" s="224"/>
      <c r="V148" s="224"/>
      <c r="W148" s="224"/>
      <c r="X148" s="224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159</v>
      </c>
      <c r="AH148" s="214">
        <v>0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21"/>
      <c r="B149" s="222"/>
      <c r="C149" s="260" t="s">
        <v>324</v>
      </c>
      <c r="D149" s="255"/>
      <c r="E149" s="256">
        <v>5.36</v>
      </c>
      <c r="F149" s="224"/>
      <c r="G149" s="224"/>
      <c r="H149" s="224"/>
      <c r="I149" s="224"/>
      <c r="J149" s="224"/>
      <c r="K149" s="224"/>
      <c r="L149" s="224"/>
      <c r="M149" s="224"/>
      <c r="N149" s="223"/>
      <c r="O149" s="223"/>
      <c r="P149" s="223"/>
      <c r="Q149" s="223"/>
      <c r="R149" s="224"/>
      <c r="S149" s="224"/>
      <c r="T149" s="224"/>
      <c r="U149" s="224"/>
      <c r="V149" s="224"/>
      <c r="W149" s="224"/>
      <c r="X149" s="224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159</v>
      </c>
      <c r="AH149" s="214">
        <v>0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ht="22.5" outlineLevel="1" x14ac:dyDescent="0.2">
      <c r="A150" s="233">
        <v>45</v>
      </c>
      <c r="B150" s="234" t="s">
        <v>325</v>
      </c>
      <c r="C150" s="249" t="s">
        <v>326</v>
      </c>
      <c r="D150" s="235" t="s">
        <v>321</v>
      </c>
      <c r="E150" s="236">
        <v>5.3289999999999997</v>
      </c>
      <c r="F150" s="237"/>
      <c r="G150" s="238">
        <f>ROUND(E150*F150,2)</f>
        <v>0</v>
      </c>
      <c r="H150" s="237"/>
      <c r="I150" s="238">
        <f>ROUND(E150*H150,2)</f>
        <v>0</v>
      </c>
      <c r="J150" s="237"/>
      <c r="K150" s="238">
        <f>ROUND(E150*J150,2)</f>
        <v>0</v>
      </c>
      <c r="L150" s="238">
        <v>15</v>
      </c>
      <c r="M150" s="238">
        <f>G150*(1+L150/100)</f>
        <v>0</v>
      </c>
      <c r="N150" s="236">
        <v>0</v>
      </c>
      <c r="O150" s="236">
        <f>ROUND(E150*N150,2)</f>
        <v>0</v>
      </c>
      <c r="P150" s="236">
        <v>0</v>
      </c>
      <c r="Q150" s="236">
        <f>ROUND(E150*P150,2)</f>
        <v>0</v>
      </c>
      <c r="R150" s="238"/>
      <c r="S150" s="238" t="s">
        <v>155</v>
      </c>
      <c r="T150" s="239" t="s">
        <v>139</v>
      </c>
      <c r="U150" s="224">
        <v>0</v>
      </c>
      <c r="V150" s="224">
        <f>ROUND(E150*U150,2)</f>
        <v>0</v>
      </c>
      <c r="W150" s="224"/>
      <c r="X150" s="224" t="s">
        <v>156</v>
      </c>
      <c r="Y150" s="214"/>
      <c r="Z150" s="214"/>
      <c r="AA150" s="214"/>
      <c r="AB150" s="214"/>
      <c r="AC150" s="214"/>
      <c r="AD150" s="214"/>
      <c r="AE150" s="214"/>
      <c r="AF150" s="214"/>
      <c r="AG150" s="214" t="s">
        <v>157</v>
      </c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21"/>
      <c r="B151" s="222"/>
      <c r="C151" s="260" t="s">
        <v>322</v>
      </c>
      <c r="D151" s="255"/>
      <c r="E151" s="256"/>
      <c r="F151" s="224"/>
      <c r="G151" s="224"/>
      <c r="H151" s="224"/>
      <c r="I151" s="224"/>
      <c r="J151" s="224"/>
      <c r="K151" s="224"/>
      <c r="L151" s="224"/>
      <c r="M151" s="224"/>
      <c r="N151" s="223"/>
      <c r="O151" s="223"/>
      <c r="P151" s="223"/>
      <c r="Q151" s="223"/>
      <c r="R151" s="224"/>
      <c r="S151" s="224"/>
      <c r="T151" s="224"/>
      <c r="U151" s="224"/>
      <c r="V151" s="224"/>
      <c r="W151" s="224"/>
      <c r="X151" s="224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159</v>
      </c>
      <c r="AH151" s="214">
        <v>0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ht="22.5" outlineLevel="1" x14ac:dyDescent="0.2">
      <c r="A152" s="221"/>
      <c r="B152" s="222"/>
      <c r="C152" s="260" t="s">
        <v>323</v>
      </c>
      <c r="D152" s="255"/>
      <c r="E152" s="256"/>
      <c r="F152" s="224"/>
      <c r="G152" s="224"/>
      <c r="H152" s="224"/>
      <c r="I152" s="224"/>
      <c r="J152" s="224"/>
      <c r="K152" s="224"/>
      <c r="L152" s="224"/>
      <c r="M152" s="224"/>
      <c r="N152" s="223"/>
      <c r="O152" s="223"/>
      <c r="P152" s="223"/>
      <c r="Q152" s="223"/>
      <c r="R152" s="224"/>
      <c r="S152" s="224"/>
      <c r="T152" s="224"/>
      <c r="U152" s="224"/>
      <c r="V152" s="224"/>
      <c r="W152" s="224"/>
      <c r="X152" s="224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159</v>
      </c>
      <c r="AH152" s="214">
        <v>0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21"/>
      <c r="B153" s="222"/>
      <c r="C153" s="260" t="s">
        <v>327</v>
      </c>
      <c r="D153" s="255"/>
      <c r="E153" s="256">
        <v>5.33</v>
      </c>
      <c r="F153" s="224"/>
      <c r="G153" s="224"/>
      <c r="H153" s="224"/>
      <c r="I153" s="224"/>
      <c r="J153" s="224"/>
      <c r="K153" s="224"/>
      <c r="L153" s="224"/>
      <c r="M153" s="224"/>
      <c r="N153" s="223"/>
      <c r="O153" s="223"/>
      <c r="P153" s="223"/>
      <c r="Q153" s="223"/>
      <c r="R153" s="224"/>
      <c r="S153" s="224"/>
      <c r="T153" s="224"/>
      <c r="U153" s="224"/>
      <c r="V153" s="224"/>
      <c r="W153" s="224"/>
      <c r="X153" s="224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159</v>
      </c>
      <c r="AH153" s="214">
        <v>0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ht="22.5" outlineLevel="1" x14ac:dyDescent="0.2">
      <c r="A154" s="233">
        <v>46</v>
      </c>
      <c r="B154" s="234" t="s">
        <v>328</v>
      </c>
      <c r="C154" s="249" t="s">
        <v>329</v>
      </c>
      <c r="D154" s="235" t="s">
        <v>154</v>
      </c>
      <c r="E154" s="236">
        <v>1.3380000000000001</v>
      </c>
      <c r="F154" s="237"/>
      <c r="G154" s="238">
        <f>ROUND(E154*F154,2)</f>
        <v>0</v>
      </c>
      <c r="H154" s="237"/>
      <c r="I154" s="238">
        <f>ROUND(E154*H154,2)</f>
        <v>0</v>
      </c>
      <c r="J154" s="237"/>
      <c r="K154" s="238">
        <f>ROUND(E154*J154,2)</f>
        <v>0</v>
      </c>
      <c r="L154" s="238">
        <v>15</v>
      </c>
      <c r="M154" s="238">
        <f>G154*(1+L154/100)</f>
        <v>0</v>
      </c>
      <c r="N154" s="236">
        <v>0</v>
      </c>
      <c r="O154" s="236">
        <f>ROUND(E154*N154,2)</f>
        <v>0</v>
      </c>
      <c r="P154" s="236">
        <v>0</v>
      </c>
      <c r="Q154" s="236">
        <f>ROUND(E154*P154,2)</f>
        <v>0</v>
      </c>
      <c r="R154" s="238"/>
      <c r="S154" s="238" t="s">
        <v>155</v>
      </c>
      <c r="T154" s="239" t="s">
        <v>139</v>
      </c>
      <c r="U154" s="224">
        <v>0</v>
      </c>
      <c r="V154" s="224">
        <f>ROUND(E154*U154,2)</f>
        <v>0</v>
      </c>
      <c r="W154" s="224"/>
      <c r="X154" s="224" t="s">
        <v>156</v>
      </c>
      <c r="Y154" s="214"/>
      <c r="Z154" s="214"/>
      <c r="AA154" s="214"/>
      <c r="AB154" s="214"/>
      <c r="AC154" s="214"/>
      <c r="AD154" s="214"/>
      <c r="AE154" s="214"/>
      <c r="AF154" s="214"/>
      <c r="AG154" s="214" t="s">
        <v>157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ht="22.5" outlineLevel="1" x14ac:dyDescent="0.2">
      <c r="A155" s="221"/>
      <c r="B155" s="222"/>
      <c r="C155" s="260" t="s">
        <v>330</v>
      </c>
      <c r="D155" s="255"/>
      <c r="E155" s="256"/>
      <c r="F155" s="224"/>
      <c r="G155" s="224"/>
      <c r="H155" s="224"/>
      <c r="I155" s="224"/>
      <c r="J155" s="224"/>
      <c r="K155" s="224"/>
      <c r="L155" s="224"/>
      <c r="M155" s="224"/>
      <c r="N155" s="223"/>
      <c r="O155" s="223"/>
      <c r="P155" s="223"/>
      <c r="Q155" s="223"/>
      <c r="R155" s="224"/>
      <c r="S155" s="224"/>
      <c r="T155" s="224"/>
      <c r="U155" s="224"/>
      <c r="V155" s="224"/>
      <c r="W155" s="224"/>
      <c r="X155" s="224"/>
      <c r="Y155" s="214"/>
      <c r="Z155" s="214"/>
      <c r="AA155" s="214"/>
      <c r="AB155" s="214"/>
      <c r="AC155" s="214"/>
      <c r="AD155" s="214"/>
      <c r="AE155" s="214"/>
      <c r="AF155" s="214"/>
      <c r="AG155" s="214" t="s">
        <v>159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21"/>
      <c r="B156" s="222"/>
      <c r="C156" s="260" t="s">
        <v>331</v>
      </c>
      <c r="D156" s="255"/>
      <c r="E156" s="256"/>
      <c r="F156" s="224"/>
      <c r="G156" s="224"/>
      <c r="H156" s="224"/>
      <c r="I156" s="224"/>
      <c r="J156" s="224"/>
      <c r="K156" s="224"/>
      <c r="L156" s="224"/>
      <c r="M156" s="224"/>
      <c r="N156" s="223"/>
      <c r="O156" s="223"/>
      <c r="P156" s="223"/>
      <c r="Q156" s="223"/>
      <c r="R156" s="224"/>
      <c r="S156" s="224"/>
      <c r="T156" s="224"/>
      <c r="U156" s="224"/>
      <c r="V156" s="224"/>
      <c r="W156" s="224"/>
      <c r="X156" s="224"/>
      <c r="Y156" s="214"/>
      <c r="Z156" s="214"/>
      <c r="AA156" s="214"/>
      <c r="AB156" s="214"/>
      <c r="AC156" s="214"/>
      <c r="AD156" s="214"/>
      <c r="AE156" s="214"/>
      <c r="AF156" s="214"/>
      <c r="AG156" s="214" t="s">
        <v>159</v>
      </c>
      <c r="AH156" s="214">
        <v>0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21"/>
      <c r="B157" s="222"/>
      <c r="C157" s="260" t="s">
        <v>332</v>
      </c>
      <c r="D157" s="255"/>
      <c r="E157" s="256">
        <v>1.34</v>
      </c>
      <c r="F157" s="224"/>
      <c r="G157" s="224"/>
      <c r="H157" s="224"/>
      <c r="I157" s="224"/>
      <c r="J157" s="224"/>
      <c r="K157" s="224"/>
      <c r="L157" s="224"/>
      <c r="M157" s="224"/>
      <c r="N157" s="223"/>
      <c r="O157" s="223"/>
      <c r="P157" s="223"/>
      <c r="Q157" s="223"/>
      <c r="R157" s="224"/>
      <c r="S157" s="224"/>
      <c r="T157" s="224"/>
      <c r="U157" s="224"/>
      <c r="V157" s="224"/>
      <c r="W157" s="224"/>
      <c r="X157" s="224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159</v>
      </c>
      <c r="AH157" s="214">
        <v>0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ht="22.5" outlineLevel="1" x14ac:dyDescent="0.2">
      <c r="A158" s="233">
        <v>47</v>
      </c>
      <c r="B158" s="234" t="s">
        <v>333</v>
      </c>
      <c r="C158" s="249" t="s">
        <v>334</v>
      </c>
      <c r="D158" s="235" t="s">
        <v>154</v>
      </c>
      <c r="E158" s="236">
        <v>1.325</v>
      </c>
      <c r="F158" s="237"/>
      <c r="G158" s="238">
        <f>ROUND(E158*F158,2)</f>
        <v>0</v>
      </c>
      <c r="H158" s="237"/>
      <c r="I158" s="238">
        <f>ROUND(E158*H158,2)</f>
        <v>0</v>
      </c>
      <c r="J158" s="237"/>
      <c r="K158" s="238">
        <f>ROUND(E158*J158,2)</f>
        <v>0</v>
      </c>
      <c r="L158" s="238">
        <v>15</v>
      </c>
      <c r="M158" s="238">
        <f>G158*(1+L158/100)</f>
        <v>0</v>
      </c>
      <c r="N158" s="236">
        <v>0</v>
      </c>
      <c r="O158" s="236">
        <f>ROUND(E158*N158,2)</f>
        <v>0</v>
      </c>
      <c r="P158" s="236">
        <v>0</v>
      </c>
      <c r="Q158" s="236">
        <f>ROUND(E158*P158,2)</f>
        <v>0</v>
      </c>
      <c r="R158" s="238"/>
      <c r="S158" s="238" t="s">
        <v>155</v>
      </c>
      <c r="T158" s="239" t="s">
        <v>139</v>
      </c>
      <c r="U158" s="224">
        <v>0</v>
      </c>
      <c r="V158" s="224">
        <f>ROUND(E158*U158,2)</f>
        <v>0</v>
      </c>
      <c r="W158" s="224"/>
      <c r="X158" s="224" t="s">
        <v>156</v>
      </c>
      <c r="Y158" s="214"/>
      <c r="Z158" s="214"/>
      <c r="AA158" s="214"/>
      <c r="AB158" s="214"/>
      <c r="AC158" s="214"/>
      <c r="AD158" s="214"/>
      <c r="AE158" s="214"/>
      <c r="AF158" s="214"/>
      <c r="AG158" s="214" t="s">
        <v>157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21"/>
      <c r="B159" s="222"/>
      <c r="C159" s="260" t="s">
        <v>335</v>
      </c>
      <c r="D159" s="255"/>
      <c r="E159" s="256"/>
      <c r="F159" s="224"/>
      <c r="G159" s="224"/>
      <c r="H159" s="224"/>
      <c r="I159" s="224"/>
      <c r="J159" s="224"/>
      <c r="K159" s="224"/>
      <c r="L159" s="224"/>
      <c r="M159" s="224"/>
      <c r="N159" s="223"/>
      <c r="O159" s="223"/>
      <c r="P159" s="223"/>
      <c r="Q159" s="223"/>
      <c r="R159" s="224"/>
      <c r="S159" s="224"/>
      <c r="T159" s="224"/>
      <c r="U159" s="224"/>
      <c r="V159" s="224"/>
      <c r="W159" s="224"/>
      <c r="X159" s="224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159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21"/>
      <c r="B160" s="222"/>
      <c r="C160" s="260" t="s">
        <v>336</v>
      </c>
      <c r="D160" s="255"/>
      <c r="E160" s="256"/>
      <c r="F160" s="224"/>
      <c r="G160" s="224"/>
      <c r="H160" s="224"/>
      <c r="I160" s="224"/>
      <c r="J160" s="224"/>
      <c r="K160" s="224"/>
      <c r="L160" s="224"/>
      <c r="M160" s="224"/>
      <c r="N160" s="223"/>
      <c r="O160" s="223"/>
      <c r="P160" s="223"/>
      <c r="Q160" s="223"/>
      <c r="R160" s="224"/>
      <c r="S160" s="224"/>
      <c r="T160" s="224"/>
      <c r="U160" s="224"/>
      <c r="V160" s="224"/>
      <c r="W160" s="224"/>
      <c r="X160" s="224"/>
      <c r="Y160" s="214"/>
      <c r="Z160" s="214"/>
      <c r="AA160" s="214"/>
      <c r="AB160" s="214"/>
      <c r="AC160" s="214"/>
      <c r="AD160" s="214"/>
      <c r="AE160" s="214"/>
      <c r="AF160" s="214"/>
      <c r="AG160" s="214" t="s">
        <v>159</v>
      </c>
      <c r="AH160" s="214">
        <v>0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21"/>
      <c r="B161" s="222"/>
      <c r="C161" s="260" t="s">
        <v>337</v>
      </c>
      <c r="D161" s="255"/>
      <c r="E161" s="256">
        <v>1.32</v>
      </c>
      <c r="F161" s="224"/>
      <c r="G161" s="224"/>
      <c r="H161" s="224"/>
      <c r="I161" s="224"/>
      <c r="J161" s="224"/>
      <c r="K161" s="224"/>
      <c r="L161" s="224"/>
      <c r="M161" s="224"/>
      <c r="N161" s="223"/>
      <c r="O161" s="223"/>
      <c r="P161" s="223"/>
      <c r="Q161" s="223"/>
      <c r="R161" s="224"/>
      <c r="S161" s="224"/>
      <c r="T161" s="224"/>
      <c r="U161" s="224"/>
      <c r="V161" s="224"/>
      <c r="W161" s="224"/>
      <c r="X161" s="224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159</v>
      </c>
      <c r="AH161" s="214">
        <v>0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x14ac:dyDescent="0.2">
      <c r="A162" s="226" t="s">
        <v>133</v>
      </c>
      <c r="B162" s="227" t="s">
        <v>95</v>
      </c>
      <c r="C162" s="248" t="s">
        <v>96</v>
      </c>
      <c r="D162" s="228"/>
      <c r="E162" s="229"/>
      <c r="F162" s="230"/>
      <c r="G162" s="230">
        <f>SUMIF(AG163:AG169,"&lt;&gt;NOR",G163:G169)</f>
        <v>0</v>
      </c>
      <c r="H162" s="230"/>
      <c r="I162" s="230">
        <f>SUM(I163:I169)</f>
        <v>0</v>
      </c>
      <c r="J162" s="230"/>
      <c r="K162" s="230">
        <f>SUM(K163:K169)</f>
        <v>0</v>
      </c>
      <c r="L162" s="230"/>
      <c r="M162" s="230">
        <f>SUM(M163:M169)</f>
        <v>0</v>
      </c>
      <c r="N162" s="229"/>
      <c r="O162" s="229">
        <f>SUM(O163:O169)</f>
        <v>0</v>
      </c>
      <c r="P162" s="229"/>
      <c r="Q162" s="229">
        <f>SUM(Q163:Q169)</f>
        <v>0</v>
      </c>
      <c r="R162" s="230"/>
      <c r="S162" s="230"/>
      <c r="T162" s="231"/>
      <c r="U162" s="225"/>
      <c r="V162" s="225">
        <f>SUM(V163:V169)</f>
        <v>2.48</v>
      </c>
      <c r="W162" s="225"/>
      <c r="X162" s="225"/>
      <c r="AG162" t="s">
        <v>134</v>
      </c>
    </row>
    <row r="163" spans="1:60" ht="22.5" outlineLevel="1" x14ac:dyDescent="0.2">
      <c r="A163" s="233">
        <v>48</v>
      </c>
      <c r="B163" s="234" t="s">
        <v>338</v>
      </c>
      <c r="C163" s="249" t="s">
        <v>339</v>
      </c>
      <c r="D163" s="235" t="s">
        <v>340</v>
      </c>
      <c r="E163" s="236">
        <v>1</v>
      </c>
      <c r="F163" s="237"/>
      <c r="G163" s="238">
        <f>ROUND(E163*F163,2)</f>
        <v>0</v>
      </c>
      <c r="H163" s="237"/>
      <c r="I163" s="238">
        <f>ROUND(E163*H163,2)</f>
        <v>0</v>
      </c>
      <c r="J163" s="237"/>
      <c r="K163" s="238">
        <f>ROUND(E163*J163,2)</f>
        <v>0</v>
      </c>
      <c r="L163" s="238">
        <v>15</v>
      </c>
      <c r="M163" s="238">
        <f>G163*(1+L163/100)</f>
        <v>0</v>
      </c>
      <c r="N163" s="236">
        <v>0</v>
      </c>
      <c r="O163" s="236">
        <f>ROUND(E163*N163,2)</f>
        <v>0</v>
      </c>
      <c r="P163" s="236">
        <v>0</v>
      </c>
      <c r="Q163" s="236">
        <f>ROUND(E163*P163,2)</f>
        <v>0</v>
      </c>
      <c r="R163" s="238"/>
      <c r="S163" s="238" t="s">
        <v>155</v>
      </c>
      <c r="T163" s="239" t="s">
        <v>139</v>
      </c>
      <c r="U163" s="224">
        <v>1.24</v>
      </c>
      <c r="V163" s="224">
        <f>ROUND(E163*U163,2)</f>
        <v>1.24</v>
      </c>
      <c r="W163" s="224"/>
      <c r="X163" s="224" t="s">
        <v>156</v>
      </c>
      <c r="Y163" s="214"/>
      <c r="Z163" s="214"/>
      <c r="AA163" s="214"/>
      <c r="AB163" s="214"/>
      <c r="AC163" s="214"/>
      <c r="AD163" s="214"/>
      <c r="AE163" s="214"/>
      <c r="AF163" s="214"/>
      <c r="AG163" s="214" t="s">
        <v>157</v>
      </c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21"/>
      <c r="B164" s="222"/>
      <c r="C164" s="260" t="s">
        <v>341</v>
      </c>
      <c r="D164" s="255"/>
      <c r="E164" s="256">
        <v>1</v>
      </c>
      <c r="F164" s="224"/>
      <c r="G164" s="224"/>
      <c r="H164" s="224"/>
      <c r="I164" s="224"/>
      <c r="J164" s="224"/>
      <c r="K164" s="224"/>
      <c r="L164" s="224"/>
      <c r="M164" s="224"/>
      <c r="N164" s="223"/>
      <c r="O164" s="223"/>
      <c r="P164" s="223"/>
      <c r="Q164" s="223"/>
      <c r="R164" s="224"/>
      <c r="S164" s="224"/>
      <c r="T164" s="224"/>
      <c r="U164" s="224"/>
      <c r="V164" s="224"/>
      <c r="W164" s="224"/>
      <c r="X164" s="224"/>
      <c r="Y164" s="214"/>
      <c r="Z164" s="214"/>
      <c r="AA164" s="214"/>
      <c r="AB164" s="214"/>
      <c r="AC164" s="214"/>
      <c r="AD164" s="214"/>
      <c r="AE164" s="214"/>
      <c r="AF164" s="214"/>
      <c r="AG164" s="214" t="s">
        <v>159</v>
      </c>
      <c r="AH164" s="214">
        <v>0</v>
      </c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ht="22.5" outlineLevel="1" x14ac:dyDescent="0.2">
      <c r="A165" s="233">
        <v>49</v>
      </c>
      <c r="B165" s="234" t="s">
        <v>342</v>
      </c>
      <c r="C165" s="249" t="s">
        <v>343</v>
      </c>
      <c r="D165" s="235" t="s">
        <v>340</v>
      </c>
      <c r="E165" s="236">
        <v>1</v>
      </c>
      <c r="F165" s="237"/>
      <c r="G165" s="238">
        <f>ROUND(E165*F165,2)</f>
        <v>0</v>
      </c>
      <c r="H165" s="237"/>
      <c r="I165" s="238">
        <f>ROUND(E165*H165,2)</f>
        <v>0</v>
      </c>
      <c r="J165" s="237"/>
      <c r="K165" s="238">
        <f>ROUND(E165*J165,2)</f>
        <v>0</v>
      </c>
      <c r="L165" s="238">
        <v>15</v>
      </c>
      <c r="M165" s="238">
        <f>G165*(1+L165/100)</f>
        <v>0</v>
      </c>
      <c r="N165" s="236">
        <v>0</v>
      </c>
      <c r="O165" s="236">
        <f>ROUND(E165*N165,2)</f>
        <v>0</v>
      </c>
      <c r="P165" s="236">
        <v>0</v>
      </c>
      <c r="Q165" s="236">
        <f>ROUND(E165*P165,2)</f>
        <v>0</v>
      </c>
      <c r="R165" s="238"/>
      <c r="S165" s="238" t="s">
        <v>155</v>
      </c>
      <c r="T165" s="239" t="s">
        <v>139</v>
      </c>
      <c r="U165" s="224">
        <v>1.24</v>
      </c>
      <c r="V165" s="224">
        <f>ROUND(E165*U165,2)</f>
        <v>1.24</v>
      </c>
      <c r="W165" s="224"/>
      <c r="X165" s="224" t="s">
        <v>156</v>
      </c>
      <c r="Y165" s="214"/>
      <c r="Z165" s="214"/>
      <c r="AA165" s="214"/>
      <c r="AB165" s="214"/>
      <c r="AC165" s="214"/>
      <c r="AD165" s="214"/>
      <c r="AE165" s="214"/>
      <c r="AF165" s="214"/>
      <c r="AG165" s="214" t="s">
        <v>157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21"/>
      <c r="B166" s="222"/>
      <c r="C166" s="260" t="s">
        <v>341</v>
      </c>
      <c r="D166" s="255"/>
      <c r="E166" s="256">
        <v>1</v>
      </c>
      <c r="F166" s="224"/>
      <c r="G166" s="224"/>
      <c r="H166" s="224"/>
      <c r="I166" s="224"/>
      <c r="J166" s="224"/>
      <c r="K166" s="224"/>
      <c r="L166" s="224"/>
      <c r="M166" s="224"/>
      <c r="N166" s="223"/>
      <c r="O166" s="223"/>
      <c r="P166" s="223"/>
      <c r="Q166" s="223"/>
      <c r="R166" s="224"/>
      <c r="S166" s="224"/>
      <c r="T166" s="224"/>
      <c r="U166" s="224"/>
      <c r="V166" s="224"/>
      <c r="W166" s="224"/>
      <c r="X166" s="224"/>
      <c r="Y166" s="214"/>
      <c r="Z166" s="214"/>
      <c r="AA166" s="214"/>
      <c r="AB166" s="214"/>
      <c r="AC166" s="214"/>
      <c r="AD166" s="214"/>
      <c r="AE166" s="214"/>
      <c r="AF166" s="214"/>
      <c r="AG166" s="214" t="s">
        <v>159</v>
      </c>
      <c r="AH166" s="214">
        <v>0</v>
      </c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ht="22.5" outlineLevel="1" x14ac:dyDescent="0.2">
      <c r="A167" s="221"/>
      <c r="B167" s="222"/>
      <c r="C167" s="260" t="s">
        <v>344</v>
      </c>
      <c r="D167" s="255"/>
      <c r="E167" s="256"/>
      <c r="F167" s="224"/>
      <c r="G167" s="224"/>
      <c r="H167" s="224"/>
      <c r="I167" s="224"/>
      <c r="J167" s="224"/>
      <c r="K167" s="224"/>
      <c r="L167" s="224"/>
      <c r="M167" s="224"/>
      <c r="N167" s="223"/>
      <c r="O167" s="223"/>
      <c r="P167" s="223"/>
      <c r="Q167" s="223"/>
      <c r="R167" s="224"/>
      <c r="S167" s="224"/>
      <c r="T167" s="224"/>
      <c r="U167" s="224"/>
      <c r="V167" s="224"/>
      <c r="W167" s="224"/>
      <c r="X167" s="224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159</v>
      </c>
      <c r="AH167" s="214">
        <v>0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ht="22.5" outlineLevel="1" x14ac:dyDescent="0.2">
      <c r="A168" s="221"/>
      <c r="B168" s="222"/>
      <c r="C168" s="260" t="s">
        <v>345</v>
      </c>
      <c r="D168" s="255"/>
      <c r="E168" s="256"/>
      <c r="F168" s="224"/>
      <c r="G168" s="224"/>
      <c r="H168" s="224"/>
      <c r="I168" s="224"/>
      <c r="J168" s="224"/>
      <c r="K168" s="224"/>
      <c r="L168" s="224"/>
      <c r="M168" s="224"/>
      <c r="N168" s="223"/>
      <c r="O168" s="223"/>
      <c r="P168" s="223"/>
      <c r="Q168" s="223"/>
      <c r="R168" s="224"/>
      <c r="S168" s="224"/>
      <c r="T168" s="224"/>
      <c r="U168" s="224"/>
      <c r="V168" s="224"/>
      <c r="W168" s="224"/>
      <c r="X168" s="224"/>
      <c r="Y168" s="214"/>
      <c r="Z168" s="214"/>
      <c r="AA168" s="214"/>
      <c r="AB168" s="214"/>
      <c r="AC168" s="214"/>
      <c r="AD168" s="214"/>
      <c r="AE168" s="214"/>
      <c r="AF168" s="214"/>
      <c r="AG168" s="214" t="s">
        <v>159</v>
      </c>
      <c r="AH168" s="214">
        <v>0</v>
      </c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ht="22.5" outlineLevel="1" x14ac:dyDescent="0.2">
      <c r="A169" s="221"/>
      <c r="B169" s="222"/>
      <c r="C169" s="260" t="s">
        <v>346</v>
      </c>
      <c r="D169" s="255"/>
      <c r="E169" s="256"/>
      <c r="F169" s="224"/>
      <c r="G169" s="224"/>
      <c r="H169" s="224"/>
      <c r="I169" s="224"/>
      <c r="J169" s="224"/>
      <c r="K169" s="224"/>
      <c r="L169" s="224"/>
      <c r="M169" s="224"/>
      <c r="N169" s="223"/>
      <c r="O169" s="223"/>
      <c r="P169" s="223"/>
      <c r="Q169" s="223"/>
      <c r="R169" s="224"/>
      <c r="S169" s="224"/>
      <c r="T169" s="224"/>
      <c r="U169" s="224"/>
      <c r="V169" s="224"/>
      <c r="W169" s="224"/>
      <c r="X169" s="224"/>
      <c r="Y169" s="214"/>
      <c r="Z169" s="214"/>
      <c r="AA169" s="214"/>
      <c r="AB169" s="214"/>
      <c r="AC169" s="214"/>
      <c r="AD169" s="214"/>
      <c r="AE169" s="214"/>
      <c r="AF169" s="214"/>
      <c r="AG169" s="214" t="s">
        <v>159</v>
      </c>
      <c r="AH169" s="214">
        <v>0</v>
      </c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x14ac:dyDescent="0.2">
      <c r="A170" s="226" t="s">
        <v>133</v>
      </c>
      <c r="B170" s="227" t="s">
        <v>97</v>
      </c>
      <c r="C170" s="248" t="s">
        <v>98</v>
      </c>
      <c r="D170" s="228"/>
      <c r="E170" s="229"/>
      <c r="F170" s="230"/>
      <c r="G170" s="230">
        <f>SUMIF(AG171:AG173,"&lt;&gt;NOR",G171:G173)</f>
        <v>0</v>
      </c>
      <c r="H170" s="230"/>
      <c r="I170" s="230">
        <f>SUM(I171:I173)</f>
        <v>0</v>
      </c>
      <c r="J170" s="230"/>
      <c r="K170" s="230">
        <f>SUM(K171:K173)</f>
        <v>0</v>
      </c>
      <c r="L170" s="230"/>
      <c r="M170" s="230">
        <f>SUM(M171:M173)</f>
        <v>0</v>
      </c>
      <c r="N170" s="229"/>
      <c r="O170" s="229">
        <f>SUM(O171:O173)</f>
        <v>0</v>
      </c>
      <c r="P170" s="229"/>
      <c r="Q170" s="229">
        <f>SUM(Q171:Q173)</f>
        <v>0</v>
      </c>
      <c r="R170" s="230"/>
      <c r="S170" s="230"/>
      <c r="T170" s="231"/>
      <c r="U170" s="225"/>
      <c r="V170" s="225">
        <f>SUM(V171:V173)</f>
        <v>120</v>
      </c>
      <c r="W170" s="225"/>
      <c r="X170" s="225"/>
      <c r="AG170" t="s">
        <v>134</v>
      </c>
    </row>
    <row r="171" spans="1:60" outlineLevel="1" x14ac:dyDescent="0.2">
      <c r="A171" s="233">
        <v>50</v>
      </c>
      <c r="B171" s="234" t="s">
        <v>347</v>
      </c>
      <c r="C171" s="249" t="s">
        <v>348</v>
      </c>
      <c r="D171" s="235" t="s">
        <v>349</v>
      </c>
      <c r="E171" s="236">
        <v>120</v>
      </c>
      <c r="F171" s="237"/>
      <c r="G171" s="238">
        <f>ROUND(E171*F171,2)</f>
        <v>0</v>
      </c>
      <c r="H171" s="237"/>
      <c r="I171" s="238">
        <f>ROUND(E171*H171,2)</f>
        <v>0</v>
      </c>
      <c r="J171" s="237"/>
      <c r="K171" s="238">
        <f>ROUND(E171*J171,2)</f>
        <v>0</v>
      </c>
      <c r="L171" s="238">
        <v>15</v>
      </c>
      <c r="M171" s="238">
        <f>G171*(1+L171/100)</f>
        <v>0</v>
      </c>
      <c r="N171" s="236">
        <v>0</v>
      </c>
      <c r="O171" s="236">
        <f>ROUND(E171*N171,2)</f>
        <v>0</v>
      </c>
      <c r="P171" s="236">
        <v>0</v>
      </c>
      <c r="Q171" s="236">
        <f>ROUND(E171*P171,2)</f>
        <v>0</v>
      </c>
      <c r="R171" s="238" t="s">
        <v>350</v>
      </c>
      <c r="S171" s="238" t="s">
        <v>138</v>
      </c>
      <c r="T171" s="239" t="s">
        <v>138</v>
      </c>
      <c r="U171" s="224">
        <v>1</v>
      </c>
      <c r="V171" s="224">
        <f>ROUND(E171*U171,2)</f>
        <v>120</v>
      </c>
      <c r="W171" s="224"/>
      <c r="X171" s="224" t="s">
        <v>351</v>
      </c>
      <c r="Y171" s="214"/>
      <c r="Z171" s="214"/>
      <c r="AA171" s="214"/>
      <c r="AB171" s="214"/>
      <c r="AC171" s="214"/>
      <c r="AD171" s="214"/>
      <c r="AE171" s="214"/>
      <c r="AF171" s="214"/>
      <c r="AG171" s="214" t="s">
        <v>352</v>
      </c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ht="22.5" outlineLevel="1" x14ac:dyDescent="0.2">
      <c r="A172" s="221"/>
      <c r="B172" s="222"/>
      <c r="C172" s="260" t="s">
        <v>353</v>
      </c>
      <c r="D172" s="255"/>
      <c r="E172" s="256"/>
      <c r="F172" s="224"/>
      <c r="G172" s="224"/>
      <c r="H172" s="224"/>
      <c r="I172" s="224"/>
      <c r="J172" s="224"/>
      <c r="K172" s="224"/>
      <c r="L172" s="224"/>
      <c r="M172" s="224"/>
      <c r="N172" s="223"/>
      <c r="O172" s="223"/>
      <c r="P172" s="223"/>
      <c r="Q172" s="223"/>
      <c r="R172" s="224"/>
      <c r="S172" s="224"/>
      <c r="T172" s="224"/>
      <c r="U172" s="224"/>
      <c r="V172" s="224"/>
      <c r="W172" s="224"/>
      <c r="X172" s="224"/>
      <c r="Y172" s="214"/>
      <c r="Z172" s="214"/>
      <c r="AA172" s="214"/>
      <c r="AB172" s="214"/>
      <c r="AC172" s="214"/>
      <c r="AD172" s="214"/>
      <c r="AE172" s="214"/>
      <c r="AF172" s="214"/>
      <c r="AG172" s="214" t="s">
        <v>159</v>
      </c>
      <c r="AH172" s="214">
        <v>0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ht="22.5" outlineLevel="1" x14ac:dyDescent="0.2">
      <c r="A173" s="221"/>
      <c r="B173" s="222"/>
      <c r="C173" s="260" t="s">
        <v>354</v>
      </c>
      <c r="D173" s="255"/>
      <c r="E173" s="256">
        <v>120</v>
      </c>
      <c r="F173" s="224"/>
      <c r="G173" s="224"/>
      <c r="H173" s="224"/>
      <c r="I173" s="224"/>
      <c r="J173" s="224"/>
      <c r="K173" s="224"/>
      <c r="L173" s="224"/>
      <c r="M173" s="224"/>
      <c r="N173" s="223"/>
      <c r="O173" s="223"/>
      <c r="P173" s="223"/>
      <c r="Q173" s="223"/>
      <c r="R173" s="224"/>
      <c r="S173" s="224"/>
      <c r="T173" s="224"/>
      <c r="U173" s="224"/>
      <c r="V173" s="224"/>
      <c r="W173" s="224"/>
      <c r="X173" s="224"/>
      <c r="Y173" s="214"/>
      <c r="Z173" s="214"/>
      <c r="AA173" s="214"/>
      <c r="AB173" s="214"/>
      <c r="AC173" s="214"/>
      <c r="AD173" s="214"/>
      <c r="AE173" s="214"/>
      <c r="AF173" s="214"/>
      <c r="AG173" s="214" t="s">
        <v>159</v>
      </c>
      <c r="AH173" s="214">
        <v>0</v>
      </c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x14ac:dyDescent="0.2">
      <c r="A174" s="226" t="s">
        <v>133</v>
      </c>
      <c r="B174" s="227" t="s">
        <v>99</v>
      </c>
      <c r="C174" s="248" t="s">
        <v>100</v>
      </c>
      <c r="D174" s="228"/>
      <c r="E174" s="229"/>
      <c r="F174" s="230"/>
      <c r="G174" s="230">
        <f>SUMIF(AG175:AG175,"&lt;&gt;NOR",G175:G175)</f>
        <v>0</v>
      </c>
      <c r="H174" s="230"/>
      <c r="I174" s="230">
        <f>SUM(I175:I175)</f>
        <v>0</v>
      </c>
      <c r="J174" s="230"/>
      <c r="K174" s="230">
        <f>SUM(K175:K175)</f>
        <v>0</v>
      </c>
      <c r="L174" s="230"/>
      <c r="M174" s="230">
        <f>SUM(M175:M175)</f>
        <v>0</v>
      </c>
      <c r="N174" s="229"/>
      <c r="O174" s="229">
        <f>SUM(O175:O175)</f>
        <v>0</v>
      </c>
      <c r="P174" s="229"/>
      <c r="Q174" s="229">
        <f>SUM(Q175:Q175)</f>
        <v>0</v>
      </c>
      <c r="R174" s="230"/>
      <c r="S174" s="230"/>
      <c r="T174" s="231"/>
      <c r="U174" s="225"/>
      <c r="V174" s="225">
        <f>SUM(V175:V175)</f>
        <v>2.41</v>
      </c>
      <c r="W174" s="225"/>
      <c r="X174" s="225"/>
      <c r="AG174" t="s">
        <v>134</v>
      </c>
    </row>
    <row r="175" spans="1:60" ht="22.5" outlineLevel="1" x14ac:dyDescent="0.2">
      <c r="A175" s="241">
        <v>51</v>
      </c>
      <c r="B175" s="242" t="s">
        <v>355</v>
      </c>
      <c r="C175" s="251" t="s">
        <v>356</v>
      </c>
      <c r="D175" s="243" t="s">
        <v>197</v>
      </c>
      <c r="E175" s="244">
        <v>30</v>
      </c>
      <c r="F175" s="245"/>
      <c r="G175" s="246">
        <f>ROUND(E175*F175,2)</f>
        <v>0</v>
      </c>
      <c r="H175" s="245"/>
      <c r="I175" s="246">
        <f>ROUND(E175*H175,2)</f>
        <v>0</v>
      </c>
      <c r="J175" s="245"/>
      <c r="K175" s="246">
        <f>ROUND(E175*J175,2)</f>
        <v>0</v>
      </c>
      <c r="L175" s="246">
        <v>15</v>
      </c>
      <c r="M175" s="246">
        <f>G175*(1+L175/100)</f>
        <v>0</v>
      </c>
      <c r="N175" s="244">
        <v>6.0000000000000002E-5</v>
      </c>
      <c r="O175" s="244">
        <f>ROUND(E175*N175,2)</f>
        <v>0</v>
      </c>
      <c r="P175" s="244">
        <v>0</v>
      </c>
      <c r="Q175" s="244">
        <f>ROUND(E175*P175,2)</f>
        <v>0</v>
      </c>
      <c r="R175" s="246" t="s">
        <v>99</v>
      </c>
      <c r="S175" s="246" t="s">
        <v>138</v>
      </c>
      <c r="T175" s="247" t="s">
        <v>138</v>
      </c>
      <c r="U175" s="224">
        <v>8.0170000000000005E-2</v>
      </c>
      <c r="V175" s="224">
        <f>ROUND(E175*U175,2)</f>
        <v>2.41</v>
      </c>
      <c r="W175" s="224"/>
      <c r="X175" s="224" t="s">
        <v>156</v>
      </c>
      <c r="Y175" s="214"/>
      <c r="Z175" s="214"/>
      <c r="AA175" s="214"/>
      <c r="AB175" s="214"/>
      <c r="AC175" s="214"/>
      <c r="AD175" s="214"/>
      <c r="AE175" s="214"/>
      <c r="AF175" s="214"/>
      <c r="AG175" s="214" t="s">
        <v>157</v>
      </c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x14ac:dyDescent="0.2">
      <c r="A176" s="226" t="s">
        <v>133</v>
      </c>
      <c r="B176" s="227" t="s">
        <v>101</v>
      </c>
      <c r="C176" s="248" t="s">
        <v>102</v>
      </c>
      <c r="D176" s="228"/>
      <c r="E176" s="229"/>
      <c r="F176" s="230"/>
      <c r="G176" s="230">
        <f>SUMIF(AG177:AG183,"&lt;&gt;NOR",G177:G183)</f>
        <v>0</v>
      </c>
      <c r="H176" s="230"/>
      <c r="I176" s="230">
        <f>SUM(I177:I183)</f>
        <v>0</v>
      </c>
      <c r="J176" s="230"/>
      <c r="K176" s="230">
        <f>SUM(K177:K183)</f>
        <v>0</v>
      </c>
      <c r="L176" s="230"/>
      <c r="M176" s="230">
        <f>SUM(M177:M183)</f>
        <v>0</v>
      </c>
      <c r="N176" s="229"/>
      <c r="O176" s="229">
        <f>SUM(O177:O183)</f>
        <v>0</v>
      </c>
      <c r="P176" s="229"/>
      <c r="Q176" s="229">
        <f>SUM(Q177:Q183)</f>
        <v>0</v>
      </c>
      <c r="R176" s="230"/>
      <c r="S176" s="230"/>
      <c r="T176" s="231"/>
      <c r="U176" s="225"/>
      <c r="V176" s="225">
        <f>SUM(V177:V183)</f>
        <v>2.06</v>
      </c>
      <c r="W176" s="225"/>
      <c r="X176" s="225"/>
      <c r="AG176" t="s">
        <v>134</v>
      </c>
    </row>
    <row r="177" spans="1:60" ht="22.5" outlineLevel="1" x14ac:dyDescent="0.2">
      <c r="A177" s="233">
        <v>52</v>
      </c>
      <c r="B177" s="234" t="s">
        <v>357</v>
      </c>
      <c r="C177" s="249" t="s">
        <v>358</v>
      </c>
      <c r="D177" s="235" t="s">
        <v>238</v>
      </c>
      <c r="E177" s="236">
        <v>1.6565700000000001</v>
      </c>
      <c r="F177" s="237"/>
      <c r="G177" s="238">
        <f>ROUND(E177*F177,2)</f>
        <v>0</v>
      </c>
      <c r="H177" s="237"/>
      <c r="I177" s="238">
        <f>ROUND(E177*H177,2)</f>
        <v>0</v>
      </c>
      <c r="J177" s="237"/>
      <c r="K177" s="238">
        <f>ROUND(E177*J177,2)</f>
        <v>0</v>
      </c>
      <c r="L177" s="238">
        <v>15</v>
      </c>
      <c r="M177" s="238">
        <f>G177*(1+L177/100)</f>
        <v>0</v>
      </c>
      <c r="N177" s="236">
        <v>0</v>
      </c>
      <c r="O177" s="236">
        <f>ROUND(E177*N177,2)</f>
        <v>0</v>
      </c>
      <c r="P177" s="236">
        <v>0</v>
      </c>
      <c r="Q177" s="236">
        <f>ROUND(E177*P177,2)</f>
        <v>0</v>
      </c>
      <c r="R177" s="238" t="s">
        <v>359</v>
      </c>
      <c r="S177" s="238" t="s">
        <v>138</v>
      </c>
      <c r="T177" s="239" t="s">
        <v>138</v>
      </c>
      <c r="U177" s="224">
        <v>0.752</v>
      </c>
      <c r="V177" s="224">
        <f>ROUND(E177*U177,2)</f>
        <v>1.25</v>
      </c>
      <c r="W177" s="224"/>
      <c r="X177" s="224" t="s">
        <v>360</v>
      </c>
      <c r="Y177" s="214"/>
      <c r="Z177" s="214"/>
      <c r="AA177" s="214"/>
      <c r="AB177" s="214"/>
      <c r="AC177" s="214"/>
      <c r="AD177" s="214"/>
      <c r="AE177" s="214"/>
      <c r="AF177" s="214"/>
      <c r="AG177" s="214" t="s">
        <v>361</v>
      </c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21"/>
      <c r="B178" s="222"/>
      <c r="C178" s="261" t="s">
        <v>362</v>
      </c>
      <c r="D178" s="257"/>
      <c r="E178" s="257"/>
      <c r="F178" s="257"/>
      <c r="G178" s="257"/>
      <c r="H178" s="224"/>
      <c r="I178" s="224"/>
      <c r="J178" s="224"/>
      <c r="K178" s="224"/>
      <c r="L178" s="224"/>
      <c r="M178" s="224"/>
      <c r="N178" s="223"/>
      <c r="O178" s="223"/>
      <c r="P178" s="223"/>
      <c r="Q178" s="223"/>
      <c r="R178" s="224"/>
      <c r="S178" s="224"/>
      <c r="T178" s="224"/>
      <c r="U178" s="224"/>
      <c r="V178" s="224"/>
      <c r="W178" s="224"/>
      <c r="X178" s="224"/>
      <c r="Y178" s="214"/>
      <c r="Z178" s="214"/>
      <c r="AA178" s="214"/>
      <c r="AB178" s="214"/>
      <c r="AC178" s="214"/>
      <c r="AD178" s="214"/>
      <c r="AE178" s="214"/>
      <c r="AF178" s="214"/>
      <c r="AG178" s="214" t="s">
        <v>175</v>
      </c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58" t="str">
        <f>C178</f>
        <v>nebo vybouraných hmot nošením nebo přehazováním k místu nakládky přístupnému normálním dopravním prostředkům do 10 m,</v>
      </c>
      <c r="BB178" s="214"/>
      <c r="BC178" s="214"/>
      <c r="BD178" s="214"/>
      <c r="BE178" s="214"/>
      <c r="BF178" s="214"/>
      <c r="BG178" s="214"/>
      <c r="BH178" s="214"/>
    </row>
    <row r="179" spans="1:60" ht="22.5" outlineLevel="1" x14ac:dyDescent="0.2">
      <c r="A179" s="221"/>
      <c r="B179" s="222"/>
      <c r="C179" s="262" t="s">
        <v>363</v>
      </c>
      <c r="D179" s="259"/>
      <c r="E179" s="259"/>
      <c r="F179" s="259"/>
      <c r="G179" s="259"/>
      <c r="H179" s="224"/>
      <c r="I179" s="224"/>
      <c r="J179" s="224"/>
      <c r="K179" s="224"/>
      <c r="L179" s="224"/>
      <c r="M179" s="224"/>
      <c r="N179" s="223"/>
      <c r="O179" s="223"/>
      <c r="P179" s="223"/>
      <c r="Q179" s="223"/>
      <c r="R179" s="224"/>
      <c r="S179" s="224"/>
      <c r="T179" s="224"/>
      <c r="U179" s="224"/>
      <c r="V179" s="224"/>
      <c r="W179" s="224"/>
      <c r="X179" s="224"/>
      <c r="Y179" s="214"/>
      <c r="Z179" s="214"/>
      <c r="AA179" s="214"/>
      <c r="AB179" s="214"/>
      <c r="AC179" s="214"/>
      <c r="AD179" s="214"/>
      <c r="AE179" s="214"/>
      <c r="AF179" s="214"/>
      <c r="AG179" s="214" t="s">
        <v>143</v>
      </c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58" t="str">
        <f>C179</f>
        <v>S naložením suti nebo vybouraných hmot do dopravního prostředku a na jejich vyložením, popřípadě přeložením na normální dopravní prostředek.</v>
      </c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41">
        <v>53</v>
      </c>
      <c r="B180" s="242" t="s">
        <v>364</v>
      </c>
      <c r="C180" s="251" t="s">
        <v>365</v>
      </c>
      <c r="D180" s="243" t="s">
        <v>238</v>
      </c>
      <c r="E180" s="244">
        <v>1.6565700000000001</v>
      </c>
      <c r="F180" s="245"/>
      <c r="G180" s="246">
        <f>ROUND(E180*F180,2)</f>
        <v>0</v>
      </c>
      <c r="H180" s="245"/>
      <c r="I180" s="246">
        <f>ROUND(E180*H180,2)</f>
        <v>0</v>
      </c>
      <c r="J180" s="245"/>
      <c r="K180" s="246">
        <f>ROUND(E180*J180,2)</f>
        <v>0</v>
      </c>
      <c r="L180" s="246">
        <v>15</v>
      </c>
      <c r="M180" s="246">
        <f>G180*(1+L180/100)</f>
        <v>0</v>
      </c>
      <c r="N180" s="244">
        <v>0</v>
      </c>
      <c r="O180" s="244">
        <f>ROUND(E180*N180,2)</f>
        <v>0</v>
      </c>
      <c r="P180" s="244">
        <v>0</v>
      </c>
      <c r="Q180" s="244">
        <f>ROUND(E180*P180,2)</f>
        <v>0</v>
      </c>
      <c r="R180" s="246" t="s">
        <v>211</v>
      </c>
      <c r="S180" s="246" t="s">
        <v>138</v>
      </c>
      <c r="T180" s="247" t="s">
        <v>138</v>
      </c>
      <c r="U180" s="224">
        <v>0.49</v>
      </c>
      <c r="V180" s="224">
        <f>ROUND(E180*U180,2)</f>
        <v>0.81</v>
      </c>
      <c r="W180" s="224"/>
      <c r="X180" s="224" t="s">
        <v>156</v>
      </c>
      <c r="Y180" s="214"/>
      <c r="Z180" s="214"/>
      <c r="AA180" s="214"/>
      <c r="AB180" s="214"/>
      <c r="AC180" s="214"/>
      <c r="AD180" s="214"/>
      <c r="AE180" s="214"/>
      <c r="AF180" s="214"/>
      <c r="AG180" s="214" t="s">
        <v>366</v>
      </c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33">
        <v>54</v>
      </c>
      <c r="B181" s="234" t="s">
        <v>367</v>
      </c>
      <c r="C181" s="249" t="s">
        <v>368</v>
      </c>
      <c r="D181" s="235" t="s">
        <v>238</v>
      </c>
      <c r="E181" s="236">
        <v>23.191980000000001</v>
      </c>
      <c r="F181" s="237"/>
      <c r="G181" s="238">
        <f>ROUND(E181*F181,2)</f>
        <v>0</v>
      </c>
      <c r="H181" s="237"/>
      <c r="I181" s="238">
        <f>ROUND(E181*H181,2)</f>
        <v>0</v>
      </c>
      <c r="J181" s="237"/>
      <c r="K181" s="238">
        <f>ROUND(E181*J181,2)</f>
        <v>0</v>
      </c>
      <c r="L181" s="238">
        <v>15</v>
      </c>
      <c r="M181" s="238">
        <f>G181*(1+L181/100)</f>
        <v>0</v>
      </c>
      <c r="N181" s="236">
        <v>0</v>
      </c>
      <c r="O181" s="236">
        <f>ROUND(E181*N181,2)</f>
        <v>0</v>
      </c>
      <c r="P181" s="236">
        <v>0</v>
      </c>
      <c r="Q181" s="236">
        <f>ROUND(E181*P181,2)</f>
        <v>0</v>
      </c>
      <c r="R181" s="238" t="s">
        <v>211</v>
      </c>
      <c r="S181" s="238" t="s">
        <v>138</v>
      </c>
      <c r="T181" s="239" t="s">
        <v>138</v>
      </c>
      <c r="U181" s="224">
        <v>0</v>
      </c>
      <c r="V181" s="224">
        <f>ROUND(E181*U181,2)</f>
        <v>0</v>
      </c>
      <c r="W181" s="224"/>
      <c r="X181" s="224" t="s">
        <v>156</v>
      </c>
      <c r="Y181" s="214"/>
      <c r="Z181" s="214"/>
      <c r="AA181" s="214"/>
      <c r="AB181" s="214"/>
      <c r="AC181" s="214"/>
      <c r="AD181" s="214"/>
      <c r="AE181" s="214"/>
      <c r="AF181" s="214"/>
      <c r="AG181" s="214" t="s">
        <v>366</v>
      </c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1" x14ac:dyDescent="0.2">
      <c r="A182" s="221"/>
      <c r="B182" s="222"/>
      <c r="C182" s="260" t="s">
        <v>369</v>
      </c>
      <c r="D182" s="255"/>
      <c r="E182" s="256">
        <v>23.191980000000001</v>
      </c>
      <c r="F182" s="224"/>
      <c r="G182" s="224"/>
      <c r="H182" s="224"/>
      <c r="I182" s="224"/>
      <c r="J182" s="224"/>
      <c r="K182" s="224"/>
      <c r="L182" s="224"/>
      <c r="M182" s="224"/>
      <c r="N182" s="223"/>
      <c r="O182" s="223"/>
      <c r="P182" s="223"/>
      <c r="Q182" s="223"/>
      <c r="R182" s="224"/>
      <c r="S182" s="224"/>
      <c r="T182" s="224"/>
      <c r="U182" s="224"/>
      <c r="V182" s="224"/>
      <c r="W182" s="224"/>
      <c r="X182" s="224"/>
      <c r="Y182" s="214"/>
      <c r="Z182" s="214"/>
      <c r="AA182" s="214"/>
      <c r="AB182" s="214"/>
      <c r="AC182" s="214"/>
      <c r="AD182" s="214"/>
      <c r="AE182" s="214"/>
      <c r="AF182" s="214"/>
      <c r="AG182" s="214" t="s">
        <v>159</v>
      </c>
      <c r="AH182" s="214">
        <v>0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33">
        <v>55</v>
      </c>
      <c r="B183" s="234" t="s">
        <v>370</v>
      </c>
      <c r="C183" s="249" t="s">
        <v>371</v>
      </c>
      <c r="D183" s="235" t="s">
        <v>238</v>
      </c>
      <c r="E183" s="236">
        <v>1.6565700000000001</v>
      </c>
      <c r="F183" s="237"/>
      <c r="G183" s="238">
        <f>ROUND(E183*F183,2)</f>
        <v>0</v>
      </c>
      <c r="H183" s="237"/>
      <c r="I183" s="238">
        <f>ROUND(E183*H183,2)</f>
        <v>0</v>
      </c>
      <c r="J183" s="237"/>
      <c r="K183" s="238">
        <f>ROUND(E183*J183,2)</f>
        <v>0</v>
      </c>
      <c r="L183" s="238">
        <v>15</v>
      </c>
      <c r="M183" s="238">
        <f>G183*(1+L183/100)</f>
        <v>0</v>
      </c>
      <c r="N183" s="236">
        <v>0</v>
      </c>
      <c r="O183" s="236">
        <f>ROUND(E183*N183,2)</f>
        <v>0</v>
      </c>
      <c r="P183" s="236">
        <v>0</v>
      </c>
      <c r="Q183" s="236">
        <f>ROUND(E183*P183,2)</f>
        <v>0</v>
      </c>
      <c r="R183" s="238" t="s">
        <v>211</v>
      </c>
      <c r="S183" s="238" t="s">
        <v>138</v>
      </c>
      <c r="T183" s="239" t="s">
        <v>138</v>
      </c>
      <c r="U183" s="224">
        <v>0</v>
      </c>
      <c r="V183" s="224">
        <f>ROUND(E183*U183,2)</f>
        <v>0</v>
      </c>
      <c r="W183" s="224"/>
      <c r="X183" s="224" t="s">
        <v>156</v>
      </c>
      <c r="Y183" s="214"/>
      <c r="Z183" s="214"/>
      <c r="AA183" s="214"/>
      <c r="AB183" s="214"/>
      <c r="AC183" s="214"/>
      <c r="AD183" s="214"/>
      <c r="AE183" s="214"/>
      <c r="AF183" s="214"/>
      <c r="AG183" s="214" t="s">
        <v>157</v>
      </c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x14ac:dyDescent="0.2">
      <c r="A184" s="3"/>
      <c r="B184" s="4"/>
      <c r="C184" s="252"/>
      <c r="D184" s="6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AE184">
        <v>15</v>
      </c>
      <c r="AF184">
        <v>21</v>
      </c>
      <c r="AG184" t="s">
        <v>120</v>
      </c>
    </row>
    <row r="185" spans="1:60" x14ac:dyDescent="0.2">
      <c r="A185" s="217"/>
      <c r="B185" s="218" t="s">
        <v>29</v>
      </c>
      <c r="C185" s="253"/>
      <c r="D185" s="219"/>
      <c r="E185" s="220"/>
      <c r="F185" s="220"/>
      <c r="G185" s="232">
        <f>G8+G22+G33+G52+G56+G84+G87+G94+G111+G115+G126+G162+G170+G174+G176</f>
        <v>0</v>
      </c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AE185">
        <f>SUMIF(L7:L183,AE184,G7:G183)</f>
        <v>0</v>
      </c>
      <c r="AF185">
        <f>SUMIF(L7:L183,AF184,G7:G183)</f>
        <v>0</v>
      </c>
      <c r="AG185" t="s">
        <v>149</v>
      </c>
    </row>
    <row r="186" spans="1:60" x14ac:dyDescent="0.2">
      <c r="C186" s="254"/>
      <c r="D186" s="10"/>
      <c r="AG186" t="s">
        <v>150</v>
      </c>
    </row>
    <row r="187" spans="1:60" x14ac:dyDescent="0.2">
      <c r="D187" s="10"/>
    </row>
    <row r="188" spans="1:60" x14ac:dyDescent="0.2">
      <c r="D188" s="10"/>
    </row>
    <row r="189" spans="1:60" x14ac:dyDescent="0.2">
      <c r="D189" s="10"/>
    </row>
    <row r="190" spans="1:60" x14ac:dyDescent="0.2">
      <c r="D190" s="10"/>
    </row>
    <row r="191" spans="1:60" x14ac:dyDescent="0.2">
      <c r="D191" s="10"/>
    </row>
    <row r="192" spans="1:60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3">
    <mergeCell ref="C179:G179"/>
    <mergeCell ref="C69:G69"/>
    <mergeCell ref="C86:G86"/>
    <mergeCell ref="C93:G93"/>
    <mergeCell ref="C106:G106"/>
    <mergeCell ref="C110:G110"/>
    <mergeCell ref="C178:G178"/>
    <mergeCell ref="A1:G1"/>
    <mergeCell ref="C2:G2"/>
    <mergeCell ref="C3:G3"/>
    <mergeCell ref="C4:G4"/>
    <mergeCell ref="C24:G24"/>
    <mergeCell ref="C65:G6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1 Pol'!Názvy_tisku</vt:lpstr>
      <vt:lpstr>oadresa</vt:lpstr>
      <vt:lpstr>Stavba!Objednatel</vt:lpstr>
      <vt:lpstr>Stavba!Objekt</vt:lpstr>
      <vt:lpstr>'00 00 Naklady'!Oblast_tisku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Novotná</dc:creator>
  <cp:lastModifiedBy>Hana Novotná</cp:lastModifiedBy>
  <cp:lastPrinted>2019-03-19T12:27:02Z</cp:lastPrinted>
  <dcterms:created xsi:type="dcterms:W3CDTF">2009-04-08T07:15:50Z</dcterms:created>
  <dcterms:modified xsi:type="dcterms:W3CDTF">2022-03-30T15:54:27Z</dcterms:modified>
</cp:coreProperties>
</file>